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95" windowWidth="18795" windowHeight="6285" activeTab="2"/>
  </bookViews>
  <sheets>
    <sheet name="МБ" sheetId="1" r:id="rId1"/>
    <sheet name="ОБ" sheetId="2" r:id="rId2"/>
    <sheet name="2" sheetId="5" r:id="rId3"/>
    <sheet name="5" sheetId="3" r:id="rId4"/>
  </sheets>
  <definedNames>
    <definedName name="_xlnm.Print_Area" localSheetId="2">'2'!$A$1:$FE$68</definedName>
    <definedName name="_xlnm.Print_Area" localSheetId="3">'5'!$A$1:$FE$88</definedName>
    <definedName name="_xlnm.Print_Area" localSheetId="0">МБ!$A$1:$FE$179</definedName>
    <definedName name="_xlnm.Print_Area" localSheetId="1">ОБ!$A$1:$FE$108</definedName>
  </definedNames>
  <calcPr calcId="145621"/>
</workbook>
</file>

<file path=xl/calcChain.xml><?xml version="1.0" encoding="utf-8"?>
<calcChain xmlns="http://schemas.openxmlformats.org/spreadsheetml/2006/main">
  <c r="CJ57" i="5" l="1"/>
  <c r="CJ55" i="5"/>
  <c r="CJ80" i="3" l="1"/>
  <c r="BW84" i="3" s="1"/>
  <c r="CJ55" i="3"/>
  <c r="EO16" i="1"/>
  <c r="CM47" i="1"/>
  <c r="CM53" i="1"/>
  <c r="CM42" i="1"/>
  <c r="EO12" i="1"/>
  <c r="BW64" i="5" l="1"/>
  <c r="CE48" i="5"/>
  <c r="CM25" i="5"/>
  <c r="CM20" i="5"/>
  <c r="AO11" i="5"/>
  <c r="EO11" i="5" s="1"/>
  <c r="CM33" i="5" l="1"/>
  <c r="EO12" i="5"/>
  <c r="EO13" i="5" s="1"/>
  <c r="CJ170" i="1"/>
  <c r="CL121" i="1"/>
  <c r="CL107" i="1"/>
  <c r="EO11" i="1"/>
  <c r="CJ101" i="2"/>
  <c r="EO17" i="2"/>
  <c r="EO19" i="2"/>
  <c r="EO13" i="2"/>
  <c r="CJ47" i="3" l="1"/>
  <c r="CJ66" i="3" l="1"/>
  <c r="CM25" i="3" l="1"/>
  <c r="CM20" i="3"/>
  <c r="AO11" i="3"/>
  <c r="EO11" i="3" s="1"/>
  <c r="EO12" i="3" l="1"/>
  <c r="EO13" i="3" s="1"/>
  <c r="CM33" i="3"/>
  <c r="CJ31" i="2" l="1"/>
  <c r="CL126" i="1"/>
  <c r="CM41" i="1"/>
  <c r="CJ93" i="2" l="1"/>
  <c r="CJ164" i="1" l="1"/>
  <c r="CJ148" i="1"/>
  <c r="CJ174" i="1" l="1"/>
  <c r="CM52" i="2" l="1"/>
  <c r="CE78" i="1" l="1"/>
  <c r="CM46" i="1"/>
  <c r="CM54" i="1" s="1"/>
  <c r="CJ27" i="1" l="1"/>
  <c r="AO16" i="1"/>
  <c r="AO15" i="1"/>
  <c r="EO15" i="1" s="1"/>
  <c r="AO12" i="1"/>
  <c r="AO11" i="1"/>
  <c r="EO13" i="1" l="1"/>
  <c r="EO17" i="1"/>
  <c r="CJ102" i="2"/>
  <c r="CM47" i="2"/>
  <c r="CM60" i="2" s="1"/>
  <c r="EO18" i="1" l="1"/>
  <c r="BW176" i="1" s="1"/>
  <c r="AO12" i="2"/>
  <c r="EO12" i="2" s="1"/>
  <c r="AO13" i="2"/>
  <c r="AO17" i="2"/>
  <c r="AO18" i="2"/>
  <c r="EO18" i="2" s="1"/>
  <c r="AO19" i="2"/>
  <c r="AO20" i="2"/>
  <c r="EO20" i="2" s="1"/>
  <c r="EO15" i="2" l="1"/>
  <c r="EO21" i="2"/>
  <c r="EO22" i="2" l="1"/>
  <c r="BW104" i="2" s="1"/>
</calcChain>
</file>

<file path=xl/sharedStrings.xml><?xml version="1.0" encoding="utf-8"?>
<sst xmlns="http://schemas.openxmlformats.org/spreadsheetml/2006/main" count="704" uniqueCount="192">
  <si>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</si>
  <si>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</si>
  <si>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</si>
  <si>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</si>
  <si>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</si>
  <si>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</si>
  <si>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</si>
  <si>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</si>
  <si>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</si>
  <si>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</si>
  <si>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</si>
  <si>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</si>
  <si>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</si>
  <si>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</si>
  <si>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</si>
  <si>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</si>
  <si>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</si>
  <si>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</si>
  <si>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</si>
  <si>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</si>
  <si>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</si>
  <si>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</si>
  <si>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</si>
  <si>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</si>
  <si>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</si>
  <si>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</si>
  <si>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</si>
  <si>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</si>
  <si>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</si>
  <si>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</si>
  <si>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</si>
  <si>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</si>
  <si>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</si>
  <si>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</si>
  <si>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</si>
  <si>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</si>
  <si>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</si>
  <si>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</si>
  <si>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</si>
  <si>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</si>
  <si>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</si>
  <si>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по ставке 22,0%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</si>
  <si>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</si>
  <si>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</si>
  <si>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</si>
  <si>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</si>
  <si>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</si>
  <si>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</si>
  <si>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</si>
  <si>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</si>
  <si>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</si>
  <si>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</si>
  <si>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</si>
  <si>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</si>
  <si>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</si>
  <si>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</si>
  <si>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</si>
  <si>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</si>
  <si>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</si>
  <si>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</si>
  <si>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</si>
  <si>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</si>
  <si>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</si>
  <si>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</si>
  <si>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</si>
  <si>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</si>
  <si>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</si>
  <si>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</si>
  <si>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</si>
  <si>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</si>
  <si>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</si>
  <si>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</si>
  <si>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</si>
  <si>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</si>
  <si>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</si>
  <si>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</si>
  <si>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</si>
  <si>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</si>
  <si>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</si>
  <si>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</si>
  <si>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</si>
  <si>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</si>
  <si>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</si>
  <si>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</si>
  <si>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</si>
  <si>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</si>
  <si>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</si>
  <si>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</si>
  <si>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</si>
  <si>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</si>
  <si>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</si>
  <si>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</si>
  <si>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</si>
  <si>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</si>
  <si>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</si>
  <si>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</si>
  <si>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</si>
  <si>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</si>
  <si>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</si>
  <si>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</si>
  <si>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</si>
  <si>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</si>
  <si>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Плата за загрязнение окружающей среды</t>
  </si>
  <si>
    <t>Районный и северный коэффициент</t>
  </si>
  <si>
    <t>детский сад</t>
  </si>
  <si>
    <t>школа</t>
  </si>
  <si>
    <t xml:space="preserve">Итого по детскому саду: 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</si>
  <si>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</si>
  <si>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</si>
  <si>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</si>
  <si>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</si>
  <si>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</si>
  <si>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</si>
  <si>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</si>
  <si>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</si>
  <si>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</si>
  <si>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</si>
  <si>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</si>
  <si>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</si>
  <si>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</si>
  <si>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</si>
  <si>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</si>
  <si>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</si>
  <si>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</si>
  <si>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</si>
  <si>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</si>
  <si>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</si>
  <si>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</si>
  <si>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</si>
  <si>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</si>
  <si>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</si>
  <si>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</si>
  <si>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</si>
  <si>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</si>
  <si>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</si>
  <si>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</si>
  <si>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</si>
  <si>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</si>
  <si>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</si>
  <si>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Противопожарные мероприятия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</si>
  <si>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</si>
  <si>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</si>
  <si>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</si>
  <si>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</si>
  <si>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</si>
  <si>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</si>
  <si>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</si>
  <si>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</si>
  <si>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</si>
  <si>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</si>
  <si>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</si>
  <si>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</si>
  <si>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</si>
  <si>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</si>
  <si>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</si>
  <si>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</si>
  <si>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</si>
  <si>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</si>
  <si>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</si>
  <si>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</si>
  <si>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</si>
  <si>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</si>
  <si>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</si>
  <si>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</si>
  <si>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</si>
  <si>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</si>
  <si>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</si>
  <si>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</si>
  <si>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</si>
  <si>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</si>
  <si>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</si>
  <si>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</si>
  <si>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</si>
  <si>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Технологическое присоединение</t>
  </si>
  <si>
    <t>10</t>
  </si>
  <si>
    <t>Техническое присоединение к эл.сетям</t>
  </si>
  <si>
    <t>Приобретение призов и грамот</t>
  </si>
  <si>
    <t>ТБО</t>
  </si>
  <si>
    <t>Предрейсовый осмотр</t>
  </si>
  <si>
    <t>2. Расчет (обоснование) расходов на уплату налогов, сборов и иных платежей</t>
  </si>
  <si>
    <t>Уплата прочих платежей</t>
  </si>
  <si>
    <t>3. Расчет (обоснование) расходов на приобретение основных средств, материальных запасов</t>
  </si>
  <si>
    <t xml:space="preserve">Приобретение продуктов для горячего питания </t>
  </si>
  <si>
    <t>Приносящая доход деятельность</t>
  </si>
  <si>
    <t>Ремонт д/с</t>
  </si>
  <si>
    <t>Укрепление МТБ</t>
  </si>
  <si>
    <t>Помни их имена</t>
  </si>
  <si>
    <t>2.6. Расчет (обоснование) расходов на оплату прочих работ, услуг</t>
  </si>
  <si>
    <t>Электроснабжение</t>
  </si>
  <si>
    <t>Деритизация</t>
  </si>
  <si>
    <t>проезд участника</t>
  </si>
  <si>
    <t>Материальные запасы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</si>
</sst>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wrapText="1"/>
    </xf>
    <xf numFmtId="0" fontId="3" fillId="0" borderId="1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79"/>
  <sheetViews>
    <sheetView topLeftCell="A145" zoomScaleNormal="100" zoomScaleSheetLayoutView="100" workbookViewId="0">
      <selection activeCell="A150" sqref="A150:XFD164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56" t="s">
        <v>138</v>
      </c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</row>
    <row r="3" spans="1:161" s="3" customFormat="1" ht="15.75" x14ac:dyDescent="0.25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</row>
    <row r="4" spans="1:161" s="2" customFormat="1" ht="15" x14ac:dyDescent="0.25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</row>
    <row r="5" spans="1:161" s="2" customFormat="1" ht="15" x14ac:dyDescent="0.25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</row>
    <row r="6" spans="1:161" s="5" customFormat="1" ht="13.5" customHeight="1" x14ac:dyDescent="0.2">
      <c r="A6" s="49" t="s">
        <v>4</v>
      </c>
      <c r="B6" s="50"/>
      <c r="C6" s="50"/>
      <c r="D6" s="50"/>
      <c r="E6" s="50"/>
      <c r="F6" s="51"/>
      <c r="G6" s="49" t="s">
        <v>5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1"/>
      <c r="Y6" s="49" t="s">
        <v>6</v>
      </c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1"/>
      <c r="AO6" s="57" t="s">
        <v>7</v>
      </c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9"/>
      <c r="DI6" s="49" t="s">
        <v>8</v>
      </c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1"/>
      <c r="DY6" s="49" t="s">
        <v>103</v>
      </c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1"/>
      <c r="EO6" s="49" t="s">
        <v>9</v>
      </c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1"/>
    </row>
    <row r="7" spans="1:161" s="5" customFormat="1" ht="13.5" customHeight="1" x14ac:dyDescent="0.2">
      <c r="A7" s="90"/>
      <c r="B7" s="91"/>
      <c r="C7" s="91"/>
      <c r="D7" s="91"/>
      <c r="E7" s="91"/>
      <c r="F7" s="92"/>
      <c r="G7" s="90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2"/>
      <c r="Y7" s="90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2"/>
      <c r="AO7" s="49" t="s">
        <v>10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1"/>
      <c r="BF7" s="57" t="s">
        <v>11</v>
      </c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9"/>
      <c r="DI7" s="90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2"/>
      <c r="DY7" s="90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2"/>
      <c r="EO7" s="90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2"/>
    </row>
    <row r="8" spans="1:161" s="5" customFormat="1" ht="39.75" customHeight="1" x14ac:dyDescent="0.2">
      <c r="A8" s="93"/>
      <c r="B8" s="94"/>
      <c r="C8" s="94"/>
      <c r="D8" s="94"/>
      <c r="E8" s="94"/>
      <c r="F8" s="95"/>
      <c r="G8" s="93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  <c r="Y8" s="93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5"/>
      <c r="AO8" s="93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5"/>
      <c r="BF8" s="96" t="s">
        <v>12</v>
      </c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 t="s">
        <v>13</v>
      </c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 t="s">
        <v>14</v>
      </c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3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5"/>
      <c r="DY8" s="93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5"/>
      <c r="EO8" s="93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5"/>
    </row>
    <row r="9" spans="1:161" s="6" customFormat="1" x14ac:dyDescent="0.2">
      <c r="A9" s="48">
        <v>1</v>
      </c>
      <c r="B9" s="48"/>
      <c r="C9" s="48"/>
      <c r="D9" s="48"/>
      <c r="E9" s="48"/>
      <c r="F9" s="48"/>
      <c r="G9" s="48">
        <v>2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>
        <v>3</v>
      </c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>
        <v>4</v>
      </c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>
        <v>5</v>
      </c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>
        <v>6</v>
      </c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>
        <v>7</v>
      </c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>
        <v>8</v>
      </c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>
        <v>9</v>
      </c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>
        <v>10</v>
      </c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</row>
    <row r="10" spans="1:161" s="7" customFormat="1" ht="15" customHeight="1" x14ac:dyDescent="0.2">
      <c r="A10" s="97" t="s">
        <v>104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9"/>
    </row>
    <row r="11" spans="1:161" s="7" customFormat="1" ht="15" customHeight="1" x14ac:dyDescent="0.2">
      <c r="A11" s="40" t="s">
        <v>17</v>
      </c>
      <c r="B11" s="40"/>
      <c r="C11" s="40"/>
      <c r="D11" s="40"/>
      <c r="E11" s="40"/>
      <c r="F11" s="40"/>
      <c r="G11" s="46" t="s">
        <v>21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4">
        <v>0.5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>
        <f>BF11+CQ11</f>
        <v>8921</v>
      </c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>
        <v>6804</v>
      </c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>
        <v>2117</v>
      </c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>
        <v>1.7</v>
      </c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5">
        <f>Y11*AO11*DY11*12-9.2</f>
        <v>90985</v>
      </c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</row>
    <row r="12" spans="1:161" s="7" customFormat="1" ht="24" customHeight="1" x14ac:dyDescent="0.2">
      <c r="A12" s="40" t="s">
        <v>18</v>
      </c>
      <c r="B12" s="40"/>
      <c r="C12" s="40"/>
      <c r="D12" s="40"/>
      <c r="E12" s="40"/>
      <c r="F12" s="40"/>
      <c r="G12" s="46" t="s">
        <v>24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4">
        <v>2.5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>
        <f>BF12+BX12+CQ12</f>
        <v>11204</v>
      </c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>
        <v>4274</v>
      </c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>
        <v>482</v>
      </c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>
        <v>6448</v>
      </c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>
        <v>1.7</v>
      </c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5">
        <f>Y12*AO12*DY12*12+11</f>
        <v>571415</v>
      </c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</row>
    <row r="13" spans="1:161" s="7" customFormat="1" ht="15" customHeight="1" x14ac:dyDescent="0.2">
      <c r="A13" s="52" t="s">
        <v>106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4"/>
      <c r="Y13" s="44" t="s">
        <v>16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 t="s">
        <v>16</v>
      </c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 t="s">
        <v>16</v>
      </c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 t="s">
        <v>16</v>
      </c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 t="s">
        <v>16</v>
      </c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 t="s">
        <v>16</v>
      </c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5">
        <f>EO11+EO12</f>
        <v>662400</v>
      </c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</row>
    <row r="14" spans="1:161" s="7" customFormat="1" ht="15" customHeight="1" x14ac:dyDescent="0.2">
      <c r="A14" s="97" t="s">
        <v>105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9"/>
    </row>
    <row r="15" spans="1:161" s="7" customFormat="1" ht="15" customHeight="1" x14ac:dyDescent="0.2">
      <c r="A15" s="40" t="s">
        <v>17</v>
      </c>
      <c r="B15" s="40"/>
      <c r="C15" s="40"/>
      <c r="D15" s="40"/>
      <c r="E15" s="40"/>
      <c r="F15" s="40"/>
      <c r="G15" s="46" t="s">
        <v>21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4">
        <v>0.5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>
        <f>BF15+CQ15</f>
        <v>10199</v>
      </c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>
        <v>6804</v>
      </c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>
        <v>3395</v>
      </c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>
        <v>1.7</v>
      </c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5">
        <f>AO15*Y15*DY15*12</f>
        <v>104029.79999999999</v>
      </c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</row>
    <row r="16" spans="1:161" s="7" customFormat="1" ht="24" customHeight="1" x14ac:dyDescent="0.2">
      <c r="A16" s="40" t="s">
        <v>18</v>
      </c>
      <c r="B16" s="40"/>
      <c r="C16" s="40"/>
      <c r="D16" s="40"/>
      <c r="E16" s="40"/>
      <c r="F16" s="40"/>
      <c r="G16" s="46" t="s">
        <v>24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4">
        <v>8.15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>
        <f>BF16+BX16+CQ16</f>
        <v>13724</v>
      </c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>
        <v>5445</v>
      </c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>
        <v>268</v>
      </c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>
        <v>8011</v>
      </c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>
        <v>1.7</v>
      </c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5">
        <f>AO16*Y16*DY16*12+117.96</f>
        <v>2281870.2000000002</v>
      </c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</row>
    <row r="17" spans="1:161" s="7" customFormat="1" ht="15" customHeight="1" x14ac:dyDescent="0.2">
      <c r="A17" s="52" t="s">
        <v>107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4"/>
      <c r="Y17" s="44" t="s">
        <v>16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 t="s">
        <v>16</v>
      </c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 t="s">
        <v>16</v>
      </c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 t="s">
        <v>16</v>
      </c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 t="s">
        <v>16</v>
      </c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 t="s">
        <v>16</v>
      </c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5">
        <f>EO15+EO16</f>
        <v>2385900</v>
      </c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</row>
    <row r="18" spans="1:161" s="7" customFormat="1" ht="15" customHeight="1" x14ac:dyDescent="0.2">
      <c r="A18" s="52" t="s">
        <v>108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4"/>
      <c r="Y18" s="44" t="s">
        <v>16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 t="s">
        <v>16</v>
      </c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 t="s">
        <v>16</v>
      </c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 t="s">
        <v>16</v>
      </c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 t="s">
        <v>16</v>
      </c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 t="s">
        <v>16</v>
      </c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5">
        <f>EO13+EO17</f>
        <v>3048300</v>
      </c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</row>
    <row r="20" spans="1:161" s="4" customFormat="1" ht="14.25" x14ac:dyDescent="0.2">
      <c r="A20" s="47" t="s">
        <v>25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</row>
    <row r="21" spans="1:161" s="2" customFormat="1" ht="10.5" customHeight="1" x14ac:dyDescent="0.25"/>
    <row r="22" spans="1:161" s="5" customFormat="1" ht="45" customHeight="1" x14ac:dyDescent="0.2">
      <c r="A22" s="49" t="s">
        <v>4</v>
      </c>
      <c r="B22" s="50"/>
      <c r="C22" s="50"/>
      <c r="D22" s="50"/>
      <c r="E22" s="50"/>
      <c r="F22" s="51"/>
      <c r="G22" s="49" t="s">
        <v>26</v>
      </c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1"/>
      <c r="AE22" s="49" t="s">
        <v>27</v>
      </c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1"/>
      <c r="BD22" s="49" t="s">
        <v>28</v>
      </c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1"/>
      <c r="BT22" s="49" t="s">
        <v>29</v>
      </c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1"/>
      <c r="CJ22" s="49" t="s">
        <v>30</v>
      </c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</row>
    <row r="23" spans="1:161" s="6" customFormat="1" x14ac:dyDescent="0.2">
      <c r="A23" s="48">
        <v>1</v>
      </c>
      <c r="B23" s="48"/>
      <c r="C23" s="48"/>
      <c r="D23" s="48"/>
      <c r="E23" s="48"/>
      <c r="F23" s="48"/>
      <c r="G23" s="48">
        <v>2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>
        <v>3</v>
      </c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>
        <v>4</v>
      </c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>
        <v>5</v>
      </c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>
        <v>6</v>
      </c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</row>
    <row r="24" spans="1:161" s="7" customFormat="1" ht="15" customHeight="1" x14ac:dyDescent="0.2">
      <c r="A24" s="40" t="s">
        <v>17</v>
      </c>
      <c r="B24" s="40"/>
      <c r="C24" s="40"/>
      <c r="D24" s="40"/>
      <c r="E24" s="40"/>
      <c r="F24" s="40"/>
      <c r="G24" s="46" t="s">
        <v>109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</row>
    <row r="25" spans="1:161" s="7" customFormat="1" ht="15" customHeight="1" x14ac:dyDescent="0.2">
      <c r="A25" s="40" t="s">
        <v>18</v>
      </c>
      <c r="B25" s="40"/>
      <c r="C25" s="40"/>
      <c r="D25" s="40"/>
      <c r="E25" s="40"/>
      <c r="F25" s="40"/>
      <c r="G25" s="46" t="s">
        <v>111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</row>
    <row r="26" spans="1:161" s="7" customFormat="1" ht="15" customHeight="1" x14ac:dyDescent="0.2">
      <c r="A26" s="40" t="s">
        <v>19</v>
      </c>
      <c r="B26" s="40"/>
      <c r="C26" s="40"/>
      <c r="D26" s="40"/>
      <c r="E26" s="40"/>
      <c r="F26" s="40"/>
      <c r="G26" s="46" t="s">
        <v>110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4">
        <v>0</v>
      </c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>
        <v>0</v>
      </c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5">
        <v>0</v>
      </c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</row>
    <row r="27" spans="1:161" s="7" customFormat="1" ht="15" customHeight="1" x14ac:dyDescent="0.2">
      <c r="A27" s="40"/>
      <c r="B27" s="40"/>
      <c r="C27" s="40"/>
      <c r="D27" s="40"/>
      <c r="E27" s="40"/>
      <c r="F27" s="40"/>
      <c r="G27" s="53" t="s">
        <v>15</v>
      </c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4"/>
      <c r="AE27" s="44" t="s">
        <v>16</v>
      </c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 t="s">
        <v>16</v>
      </c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 t="s">
        <v>16</v>
      </c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5">
        <f>CJ26</f>
        <v>0</v>
      </c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</row>
    <row r="28" spans="1:161" s="2" customFormat="1" ht="12" customHeight="1" x14ac:dyDescent="0.25"/>
    <row r="29" spans="1:161" s="4" customFormat="1" ht="14.25" x14ac:dyDescent="0.2">
      <c r="A29" s="47" t="s">
        <v>31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</row>
    <row r="30" spans="1:161" s="2" customFormat="1" ht="10.5" customHeight="1" x14ac:dyDescent="0.25"/>
    <row r="31" spans="1:161" s="5" customFormat="1" ht="55.5" customHeight="1" x14ac:dyDescent="0.2">
      <c r="A31" s="49" t="s">
        <v>4</v>
      </c>
      <c r="B31" s="50"/>
      <c r="C31" s="50"/>
      <c r="D31" s="50"/>
      <c r="E31" s="50"/>
      <c r="F31" s="51"/>
      <c r="G31" s="49" t="s">
        <v>26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1"/>
      <c r="AE31" s="49" t="s">
        <v>32</v>
      </c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1"/>
      <c r="AZ31" s="49" t="s">
        <v>33</v>
      </c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1"/>
      <c r="BR31" s="49" t="s">
        <v>34</v>
      </c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1"/>
      <c r="CJ31" s="49" t="s">
        <v>30</v>
      </c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</row>
    <row r="32" spans="1:161" s="6" customFormat="1" x14ac:dyDescent="0.2">
      <c r="A32" s="48">
        <v>1</v>
      </c>
      <c r="B32" s="48"/>
      <c r="C32" s="48"/>
      <c r="D32" s="48"/>
      <c r="E32" s="48"/>
      <c r="F32" s="48"/>
      <c r="G32" s="48">
        <v>2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>
        <v>3</v>
      </c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>
        <v>4</v>
      </c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>
        <v>5</v>
      </c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>
        <v>6</v>
      </c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</row>
    <row r="33" spans="1:105" s="7" customFormat="1" ht="15" customHeight="1" x14ac:dyDescent="0.2">
      <c r="A33" s="40"/>
      <c r="B33" s="40"/>
      <c r="C33" s="40"/>
      <c r="D33" s="40"/>
      <c r="E33" s="40"/>
      <c r="F33" s="40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</row>
    <row r="34" spans="1:105" s="7" customFormat="1" ht="15" customHeight="1" x14ac:dyDescent="0.2">
      <c r="A34" s="40"/>
      <c r="B34" s="40"/>
      <c r="C34" s="40"/>
      <c r="D34" s="40"/>
      <c r="E34" s="40"/>
      <c r="F34" s="40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</row>
    <row r="35" spans="1:105" s="7" customFormat="1" ht="15" customHeight="1" x14ac:dyDescent="0.2">
      <c r="A35" s="40"/>
      <c r="B35" s="40"/>
      <c r="C35" s="40"/>
      <c r="D35" s="40"/>
      <c r="E35" s="40"/>
      <c r="F35" s="40"/>
      <c r="G35" s="53" t="s">
        <v>15</v>
      </c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4"/>
      <c r="AE35" s="44" t="s">
        <v>16</v>
      </c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 t="s">
        <v>16</v>
      </c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 t="s">
        <v>16</v>
      </c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</row>
    <row r="36" spans="1:105" s="2" customFormat="1" ht="12" customHeight="1" x14ac:dyDescent="0.25"/>
    <row r="37" spans="1:105" s="4" customFormat="1" ht="41.25" customHeight="1" x14ac:dyDescent="0.2">
      <c r="A37" s="55" t="s">
        <v>35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</row>
    <row r="38" spans="1:105" s="2" customFormat="1" ht="10.5" customHeight="1" x14ac:dyDescent="0.25"/>
    <row r="39" spans="1:105" s="2" customFormat="1" ht="55.5" customHeight="1" x14ac:dyDescent="0.25">
      <c r="A39" s="49" t="s">
        <v>4</v>
      </c>
      <c r="B39" s="50"/>
      <c r="C39" s="50"/>
      <c r="D39" s="50"/>
      <c r="E39" s="50"/>
      <c r="F39" s="51"/>
      <c r="G39" s="49" t="s">
        <v>36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1"/>
      <c r="BW39" s="49" t="s">
        <v>37</v>
      </c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1"/>
      <c r="CM39" s="49" t="s">
        <v>38</v>
      </c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9"/>
    </row>
    <row r="40" spans="1:105" x14ac:dyDescent="0.2">
      <c r="A40" s="48">
        <v>1</v>
      </c>
      <c r="B40" s="48"/>
      <c r="C40" s="48"/>
      <c r="D40" s="48"/>
      <c r="E40" s="48"/>
      <c r="F40" s="48"/>
      <c r="G40" s="48">
        <v>2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>
        <v>3</v>
      </c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>
        <v>4</v>
      </c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</row>
    <row r="41" spans="1:105" s="2" customFormat="1" ht="21.75" customHeight="1" x14ac:dyDescent="0.25">
      <c r="A41" s="40" t="s">
        <v>17</v>
      </c>
      <c r="B41" s="40"/>
      <c r="C41" s="40"/>
      <c r="D41" s="40"/>
      <c r="E41" s="40"/>
      <c r="F41" s="40"/>
      <c r="G41" s="9"/>
      <c r="H41" s="42" t="s">
        <v>39</v>
      </c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3"/>
      <c r="BW41" s="44" t="s">
        <v>16</v>
      </c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5">
        <f>CM42</f>
        <v>670630</v>
      </c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</row>
    <row r="42" spans="1:105" x14ac:dyDescent="0.2">
      <c r="A42" s="67" t="s">
        <v>40</v>
      </c>
      <c r="B42" s="68"/>
      <c r="C42" s="68"/>
      <c r="D42" s="68"/>
      <c r="E42" s="68"/>
      <c r="F42" s="69"/>
      <c r="G42" s="10"/>
      <c r="H42" s="73" t="s">
        <v>11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4"/>
      <c r="BW42" s="75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7"/>
      <c r="CM42" s="81">
        <f>668300+2330</f>
        <v>670630</v>
      </c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3"/>
    </row>
    <row r="43" spans="1:105" x14ac:dyDescent="0.2">
      <c r="A43" s="70"/>
      <c r="B43" s="71"/>
      <c r="C43" s="71"/>
      <c r="D43" s="71"/>
      <c r="E43" s="71"/>
      <c r="F43" s="72"/>
      <c r="G43" s="11"/>
      <c r="H43" s="87" t="s">
        <v>41</v>
      </c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8"/>
      <c r="BW43" s="78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80"/>
      <c r="CM43" s="84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85"/>
      <c r="CY43" s="85"/>
      <c r="CZ43" s="85"/>
      <c r="DA43" s="86"/>
    </row>
    <row r="44" spans="1:105" ht="13.5" customHeight="1" x14ac:dyDescent="0.2">
      <c r="A44" s="40" t="s">
        <v>42</v>
      </c>
      <c r="B44" s="40"/>
      <c r="C44" s="40"/>
      <c r="D44" s="40"/>
      <c r="E44" s="40"/>
      <c r="F44" s="40"/>
      <c r="G44" s="9"/>
      <c r="H44" s="65" t="s">
        <v>43</v>
      </c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6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</row>
    <row r="45" spans="1:105" ht="26.25" customHeight="1" x14ac:dyDescent="0.2">
      <c r="A45" s="40" t="s">
        <v>44</v>
      </c>
      <c r="B45" s="40"/>
      <c r="C45" s="40"/>
      <c r="D45" s="40"/>
      <c r="E45" s="40"/>
      <c r="F45" s="40"/>
      <c r="G45" s="9"/>
      <c r="H45" s="65" t="s">
        <v>45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6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</row>
    <row r="46" spans="1:105" ht="26.25" customHeight="1" x14ac:dyDescent="0.2">
      <c r="A46" s="40" t="s">
        <v>18</v>
      </c>
      <c r="B46" s="40"/>
      <c r="C46" s="40"/>
      <c r="D46" s="40"/>
      <c r="E46" s="40"/>
      <c r="F46" s="40"/>
      <c r="G46" s="9"/>
      <c r="H46" s="42" t="s">
        <v>46</v>
      </c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3"/>
      <c r="BW46" s="44" t="s">
        <v>16</v>
      </c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5">
        <f>CM47+CM50</f>
        <v>94500</v>
      </c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</row>
    <row r="47" spans="1:105" x14ac:dyDescent="0.2">
      <c r="A47" s="67" t="s">
        <v>47</v>
      </c>
      <c r="B47" s="68"/>
      <c r="C47" s="68"/>
      <c r="D47" s="68"/>
      <c r="E47" s="68"/>
      <c r="F47" s="69"/>
      <c r="G47" s="10"/>
      <c r="H47" s="73" t="s">
        <v>11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4"/>
      <c r="BW47" s="75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7"/>
      <c r="CM47" s="81">
        <f>88100+310</f>
        <v>88410</v>
      </c>
      <c r="CN47" s="82"/>
      <c r="CO47" s="82"/>
      <c r="CP47" s="82"/>
      <c r="CQ47" s="82"/>
      <c r="CR47" s="82"/>
      <c r="CS47" s="82"/>
      <c r="CT47" s="82"/>
      <c r="CU47" s="82"/>
      <c r="CV47" s="82"/>
      <c r="CW47" s="82"/>
      <c r="CX47" s="82"/>
      <c r="CY47" s="82"/>
      <c r="CZ47" s="82"/>
      <c r="DA47" s="83"/>
    </row>
    <row r="48" spans="1:105" ht="25.5" customHeight="1" x14ac:dyDescent="0.2">
      <c r="A48" s="70"/>
      <c r="B48" s="71"/>
      <c r="C48" s="71"/>
      <c r="D48" s="71"/>
      <c r="E48" s="71"/>
      <c r="F48" s="72"/>
      <c r="G48" s="11"/>
      <c r="H48" s="87" t="s">
        <v>48</v>
      </c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8"/>
      <c r="BW48" s="78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80"/>
      <c r="CM48" s="84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5"/>
      <c r="CY48" s="85"/>
      <c r="CZ48" s="85"/>
      <c r="DA48" s="86"/>
    </row>
    <row r="49" spans="1:105" ht="26.25" customHeight="1" x14ac:dyDescent="0.2">
      <c r="A49" s="40" t="s">
        <v>49</v>
      </c>
      <c r="B49" s="40"/>
      <c r="C49" s="40"/>
      <c r="D49" s="40"/>
      <c r="E49" s="40"/>
      <c r="F49" s="40"/>
      <c r="G49" s="9"/>
      <c r="H49" s="65" t="s">
        <v>50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6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</row>
    <row r="50" spans="1:105" ht="27" customHeight="1" x14ac:dyDescent="0.2">
      <c r="A50" s="40" t="s">
        <v>51</v>
      </c>
      <c r="B50" s="40"/>
      <c r="C50" s="40"/>
      <c r="D50" s="40"/>
      <c r="E50" s="40"/>
      <c r="F50" s="40"/>
      <c r="G50" s="9"/>
      <c r="H50" s="65" t="s">
        <v>52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6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5">
        <v>6090</v>
      </c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</row>
    <row r="51" spans="1:105" ht="27" customHeight="1" x14ac:dyDescent="0.2">
      <c r="A51" s="40" t="s">
        <v>53</v>
      </c>
      <c r="B51" s="40"/>
      <c r="C51" s="40"/>
      <c r="D51" s="40"/>
      <c r="E51" s="40"/>
      <c r="F51" s="40"/>
      <c r="G51" s="9"/>
      <c r="H51" s="65" t="s">
        <v>54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6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</row>
    <row r="52" spans="1:105" ht="27" customHeight="1" x14ac:dyDescent="0.2">
      <c r="A52" s="40" t="s">
        <v>55</v>
      </c>
      <c r="B52" s="40"/>
      <c r="C52" s="40"/>
      <c r="D52" s="40"/>
      <c r="E52" s="40"/>
      <c r="F52" s="40"/>
      <c r="G52" s="9"/>
      <c r="H52" s="65" t="s">
        <v>54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6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</row>
    <row r="53" spans="1:105" ht="26.25" customHeight="1" x14ac:dyDescent="0.2">
      <c r="A53" s="40" t="s">
        <v>19</v>
      </c>
      <c r="B53" s="40"/>
      <c r="C53" s="40"/>
      <c r="D53" s="40"/>
      <c r="E53" s="40"/>
      <c r="F53" s="40"/>
      <c r="G53" s="9"/>
      <c r="H53" s="42" t="s">
        <v>56</v>
      </c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3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5">
        <f>154930+540</f>
        <v>155470</v>
      </c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</row>
    <row r="54" spans="1:105" ht="13.5" customHeight="1" x14ac:dyDescent="0.2">
      <c r="A54" s="40"/>
      <c r="B54" s="40"/>
      <c r="C54" s="40"/>
      <c r="D54" s="40"/>
      <c r="E54" s="40"/>
      <c r="F54" s="40"/>
      <c r="G54" s="52" t="s">
        <v>15</v>
      </c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4"/>
      <c r="BW54" s="44" t="s">
        <v>16</v>
      </c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5">
        <f>CM41+CM46+CM53</f>
        <v>920600</v>
      </c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</row>
    <row r="55" spans="1:105" ht="13.5" customHeight="1" x14ac:dyDescent="0.2">
      <c r="A55" s="40"/>
      <c r="B55" s="40"/>
      <c r="C55" s="40"/>
      <c r="D55" s="40"/>
      <c r="E55" s="40"/>
      <c r="F55" s="40"/>
      <c r="G55" s="52" t="s">
        <v>11</v>
      </c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4"/>
      <c r="BW55" s="44" t="s">
        <v>16</v>
      </c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</row>
    <row r="56" spans="1:105" ht="13.5" customHeight="1" x14ac:dyDescent="0.2">
      <c r="A56" s="40"/>
      <c r="B56" s="40"/>
      <c r="C56" s="40"/>
      <c r="D56" s="40"/>
      <c r="E56" s="40"/>
      <c r="F56" s="40"/>
      <c r="G56" s="52" t="s">
        <v>112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4"/>
      <c r="BW56" s="44" t="s">
        <v>16</v>
      </c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5">
        <v>200000</v>
      </c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</row>
    <row r="57" spans="1:105" ht="13.5" customHeight="1" x14ac:dyDescent="0.2">
      <c r="A57" s="40"/>
      <c r="B57" s="40"/>
      <c r="C57" s="40"/>
      <c r="D57" s="40"/>
      <c r="E57" s="40"/>
      <c r="F57" s="40"/>
      <c r="G57" s="52" t="s">
        <v>113</v>
      </c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4"/>
      <c r="BW57" s="44" t="s">
        <v>16</v>
      </c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5">
        <v>720600</v>
      </c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</row>
    <row r="58" spans="1:105" s="2" customFormat="1" ht="3.75" customHeight="1" x14ac:dyDescent="0.25"/>
    <row r="59" spans="1:105" s="12" customFormat="1" ht="48" customHeight="1" x14ac:dyDescent="0.2">
      <c r="A59" s="63" t="s">
        <v>57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</row>
    <row r="60" spans="1:105" s="2" customFormat="1" ht="12" customHeight="1" x14ac:dyDescent="0.25"/>
    <row r="61" spans="1:105" s="4" customFormat="1" ht="14.25" x14ac:dyDescent="0.2">
      <c r="A61" s="47" t="s">
        <v>58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</row>
    <row r="62" spans="1:105" s="2" customFormat="1" ht="6" customHeight="1" x14ac:dyDescent="0.25"/>
    <row r="63" spans="1:105" s="5" customFormat="1" ht="45" customHeight="1" x14ac:dyDescent="0.2">
      <c r="A63" s="49" t="s">
        <v>4</v>
      </c>
      <c r="B63" s="50"/>
      <c r="C63" s="50"/>
      <c r="D63" s="50"/>
      <c r="E63" s="50"/>
      <c r="F63" s="50"/>
      <c r="G63" s="51"/>
      <c r="H63" s="49" t="s">
        <v>59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1"/>
      <c r="BD63" s="49" t="s">
        <v>60</v>
      </c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1"/>
      <c r="BT63" s="49" t="s">
        <v>61</v>
      </c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1"/>
      <c r="CJ63" s="49" t="s">
        <v>62</v>
      </c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</row>
    <row r="64" spans="1:105" s="6" customFormat="1" x14ac:dyDescent="0.2">
      <c r="A64" s="48">
        <v>1</v>
      </c>
      <c r="B64" s="48"/>
      <c r="C64" s="48"/>
      <c r="D64" s="48"/>
      <c r="E64" s="48"/>
      <c r="F64" s="48"/>
      <c r="G64" s="48"/>
      <c r="H64" s="48">
        <v>2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>
        <v>3</v>
      </c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>
        <v>4</v>
      </c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>
        <v>5</v>
      </c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</row>
    <row r="65" spans="1:105" s="7" customFormat="1" ht="15" customHeight="1" x14ac:dyDescent="0.2">
      <c r="A65" s="40" t="s">
        <v>114</v>
      </c>
      <c r="B65" s="40"/>
      <c r="C65" s="40"/>
      <c r="D65" s="40"/>
      <c r="E65" s="40"/>
      <c r="F65" s="40"/>
      <c r="G65" s="40"/>
      <c r="H65" s="46" t="s">
        <v>115</v>
      </c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>
        <v>0</v>
      </c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</row>
    <row r="66" spans="1:105" s="7" customFormat="1" ht="15" customHeight="1" x14ac:dyDescent="0.2">
      <c r="A66" s="40"/>
      <c r="B66" s="40"/>
      <c r="C66" s="40"/>
      <c r="D66" s="40"/>
      <c r="E66" s="40"/>
      <c r="F66" s="40"/>
      <c r="G66" s="40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</row>
    <row r="67" spans="1:105" s="7" customFormat="1" ht="15" customHeight="1" x14ac:dyDescent="0.2">
      <c r="A67" s="40"/>
      <c r="B67" s="40"/>
      <c r="C67" s="40"/>
      <c r="D67" s="40"/>
      <c r="E67" s="40"/>
      <c r="F67" s="40"/>
      <c r="G67" s="40"/>
      <c r="H67" s="53" t="s">
        <v>15</v>
      </c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4"/>
      <c r="BD67" s="44" t="s">
        <v>16</v>
      </c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 t="s">
        <v>16</v>
      </c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>
        <v>0</v>
      </c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</row>
    <row r="68" spans="1:105" ht="12" customHeight="1" x14ac:dyDescent="0.2"/>
    <row r="69" spans="1:105" s="4" customFormat="1" ht="14.25" x14ac:dyDescent="0.2">
      <c r="A69" s="47" t="s">
        <v>63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</row>
    <row r="70" spans="1:105" s="2" customFormat="1" ht="6" customHeight="1" x14ac:dyDescent="0.25"/>
    <row r="71" spans="1:105" s="5" customFormat="1" ht="55.5" customHeight="1" x14ac:dyDescent="0.2">
      <c r="A71" s="49" t="s">
        <v>4</v>
      </c>
      <c r="B71" s="50"/>
      <c r="C71" s="50"/>
      <c r="D71" s="50"/>
      <c r="E71" s="50"/>
      <c r="F71" s="50"/>
      <c r="G71" s="51"/>
      <c r="H71" s="49" t="s">
        <v>64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1"/>
      <c r="BD71" s="49" t="s">
        <v>65</v>
      </c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1"/>
      <c r="BT71" s="49" t="s">
        <v>66</v>
      </c>
      <c r="BU71" s="50"/>
      <c r="BV71" s="50"/>
      <c r="BW71" s="50"/>
      <c r="BX71" s="50"/>
      <c r="BY71" s="50"/>
      <c r="BZ71" s="50"/>
      <c r="CA71" s="50"/>
      <c r="CB71" s="50"/>
      <c r="CC71" s="50"/>
      <c r="CD71" s="51"/>
      <c r="CE71" s="49" t="s">
        <v>67</v>
      </c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</row>
    <row r="72" spans="1:105" s="6" customFormat="1" x14ac:dyDescent="0.2">
      <c r="A72" s="48">
        <v>1</v>
      </c>
      <c r="B72" s="48"/>
      <c r="C72" s="48"/>
      <c r="D72" s="48"/>
      <c r="E72" s="48"/>
      <c r="F72" s="48"/>
      <c r="G72" s="48"/>
      <c r="H72" s="48">
        <v>2</v>
      </c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>
        <v>3</v>
      </c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>
        <v>4</v>
      </c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>
        <v>5</v>
      </c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</row>
    <row r="73" spans="1:105" s="7" customFormat="1" ht="15" customHeight="1" x14ac:dyDescent="0.2">
      <c r="A73" s="40" t="s">
        <v>17</v>
      </c>
      <c r="B73" s="40"/>
      <c r="C73" s="40"/>
      <c r="D73" s="40"/>
      <c r="E73" s="40"/>
      <c r="F73" s="40"/>
      <c r="G73" s="40"/>
      <c r="H73" s="46" t="s">
        <v>99</v>
      </c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4">
        <v>1005534</v>
      </c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>
        <v>1.5</v>
      </c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5">
        <v>15100</v>
      </c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</row>
    <row r="74" spans="1:105" s="7" customFormat="1" ht="15" customHeight="1" x14ac:dyDescent="0.2">
      <c r="A74" s="40" t="s">
        <v>18</v>
      </c>
      <c r="B74" s="40"/>
      <c r="C74" s="40"/>
      <c r="D74" s="40"/>
      <c r="E74" s="40"/>
      <c r="F74" s="40"/>
      <c r="G74" s="40"/>
      <c r="H74" s="46" t="s">
        <v>100</v>
      </c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4">
        <v>51527272</v>
      </c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>
        <v>2.2000000000000002</v>
      </c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5">
        <v>922800</v>
      </c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</row>
    <row r="75" spans="1:105" s="7" customFormat="1" ht="15" customHeight="1" x14ac:dyDescent="0.2">
      <c r="A75" s="40" t="s">
        <v>19</v>
      </c>
      <c r="B75" s="40"/>
      <c r="C75" s="40"/>
      <c r="D75" s="40"/>
      <c r="E75" s="40"/>
      <c r="F75" s="40"/>
      <c r="G75" s="40"/>
      <c r="H75" s="46" t="s">
        <v>101</v>
      </c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5">
        <v>8500</v>
      </c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</row>
    <row r="76" spans="1:105" s="7" customFormat="1" ht="15" customHeight="1" x14ac:dyDescent="0.2">
      <c r="A76" s="40" t="s">
        <v>23</v>
      </c>
      <c r="B76" s="40"/>
      <c r="C76" s="40"/>
      <c r="D76" s="40"/>
      <c r="E76" s="40"/>
      <c r="F76" s="40"/>
      <c r="G76" s="40"/>
      <c r="H76" s="46" t="s">
        <v>102</v>
      </c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5">
        <v>2000</v>
      </c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</row>
    <row r="77" spans="1:105" s="7" customFormat="1" ht="15" customHeight="1" x14ac:dyDescent="0.2">
      <c r="A77" s="40"/>
      <c r="B77" s="40"/>
      <c r="C77" s="40"/>
      <c r="D77" s="40"/>
      <c r="E77" s="40"/>
      <c r="F77" s="40"/>
      <c r="G77" s="40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</row>
    <row r="78" spans="1:105" s="7" customFormat="1" ht="15" customHeight="1" x14ac:dyDescent="0.2">
      <c r="A78" s="40"/>
      <c r="B78" s="40"/>
      <c r="C78" s="40"/>
      <c r="D78" s="40"/>
      <c r="E78" s="40"/>
      <c r="F78" s="40"/>
      <c r="G78" s="40"/>
      <c r="H78" s="53" t="s">
        <v>15</v>
      </c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 t="s">
        <v>16</v>
      </c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5">
        <f>CE73+CE74+CE75+CE76</f>
        <v>948400</v>
      </c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</row>
    <row r="79" spans="1:105" s="2" customFormat="1" ht="12" customHeight="1" x14ac:dyDescent="0.25"/>
    <row r="80" spans="1:105" s="4" customFormat="1" ht="14.25" x14ac:dyDescent="0.2">
      <c r="A80" s="47" t="s">
        <v>68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</row>
    <row r="81" spans="1:105" s="2" customFormat="1" ht="6" customHeight="1" x14ac:dyDescent="0.25"/>
    <row r="82" spans="1:105" s="5" customFormat="1" ht="45" customHeight="1" x14ac:dyDescent="0.2">
      <c r="A82" s="49" t="s">
        <v>4</v>
      </c>
      <c r="B82" s="50"/>
      <c r="C82" s="50"/>
      <c r="D82" s="50"/>
      <c r="E82" s="50"/>
      <c r="F82" s="50"/>
      <c r="G82" s="51"/>
      <c r="H82" s="49" t="s">
        <v>59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1"/>
      <c r="BD82" s="49" t="s">
        <v>60</v>
      </c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1"/>
      <c r="BT82" s="49" t="s">
        <v>61</v>
      </c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1"/>
      <c r="CJ82" s="49" t="s">
        <v>62</v>
      </c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</row>
    <row r="83" spans="1:105" s="6" customFormat="1" x14ac:dyDescent="0.2">
      <c r="A83" s="48">
        <v>1</v>
      </c>
      <c r="B83" s="48"/>
      <c r="C83" s="48"/>
      <c r="D83" s="48"/>
      <c r="E83" s="48"/>
      <c r="F83" s="48"/>
      <c r="G83" s="48"/>
      <c r="H83" s="48">
        <v>2</v>
      </c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>
        <v>3</v>
      </c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>
        <v>4</v>
      </c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>
        <v>5</v>
      </c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</row>
    <row r="84" spans="1:105" s="7" customFormat="1" ht="15" customHeight="1" x14ac:dyDescent="0.2">
      <c r="A84" s="40"/>
      <c r="B84" s="40"/>
      <c r="C84" s="40"/>
      <c r="D84" s="40"/>
      <c r="E84" s="40"/>
      <c r="F84" s="40"/>
      <c r="G84" s="40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</row>
    <row r="85" spans="1:105" s="7" customFormat="1" ht="15" customHeight="1" x14ac:dyDescent="0.2">
      <c r="A85" s="40"/>
      <c r="B85" s="40"/>
      <c r="C85" s="40"/>
      <c r="D85" s="40"/>
      <c r="E85" s="40"/>
      <c r="F85" s="40"/>
      <c r="G85" s="40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</row>
    <row r="86" spans="1:105" s="7" customFormat="1" ht="15" customHeight="1" x14ac:dyDescent="0.2">
      <c r="A86" s="40"/>
      <c r="B86" s="40"/>
      <c r="C86" s="40"/>
      <c r="D86" s="40"/>
      <c r="E86" s="40"/>
      <c r="F86" s="40"/>
      <c r="G86" s="40"/>
      <c r="H86" s="53" t="s">
        <v>15</v>
      </c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4"/>
      <c r="BD86" s="44" t="s">
        <v>16</v>
      </c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 t="s">
        <v>16</v>
      </c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</row>
    <row r="87" spans="1:105" s="2" customFormat="1" ht="12" customHeight="1" x14ac:dyDescent="0.25"/>
    <row r="88" spans="1:105" s="4" customFormat="1" ht="27" customHeight="1" x14ac:dyDescent="0.2">
      <c r="A88" s="55" t="s">
        <v>69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</row>
    <row r="89" spans="1:105" s="2" customFormat="1" ht="6" customHeight="1" x14ac:dyDescent="0.25"/>
    <row r="90" spans="1:105" s="5" customFormat="1" ht="45" customHeight="1" x14ac:dyDescent="0.2">
      <c r="A90" s="49" t="s">
        <v>4</v>
      </c>
      <c r="B90" s="50"/>
      <c r="C90" s="50"/>
      <c r="D90" s="50"/>
      <c r="E90" s="50"/>
      <c r="F90" s="50"/>
      <c r="G90" s="51"/>
      <c r="H90" s="49" t="s">
        <v>59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1"/>
      <c r="BD90" s="49" t="s">
        <v>60</v>
      </c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1"/>
      <c r="BT90" s="49" t="s">
        <v>61</v>
      </c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1"/>
      <c r="CJ90" s="49" t="s">
        <v>62</v>
      </c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1"/>
    </row>
    <row r="91" spans="1:105" s="6" customFormat="1" x14ac:dyDescent="0.2">
      <c r="A91" s="48">
        <v>1</v>
      </c>
      <c r="B91" s="48"/>
      <c r="C91" s="48"/>
      <c r="D91" s="48"/>
      <c r="E91" s="48"/>
      <c r="F91" s="48"/>
      <c r="G91" s="48"/>
      <c r="H91" s="48">
        <v>2</v>
      </c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>
        <v>3</v>
      </c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>
        <v>4</v>
      </c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>
        <v>5</v>
      </c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</row>
    <row r="92" spans="1:105" s="7" customFormat="1" ht="15" customHeight="1" x14ac:dyDescent="0.2">
      <c r="A92" s="40"/>
      <c r="B92" s="40"/>
      <c r="C92" s="40"/>
      <c r="D92" s="40"/>
      <c r="E92" s="40"/>
      <c r="F92" s="40"/>
      <c r="G92" s="40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</row>
    <row r="93" spans="1:105" s="7" customFormat="1" ht="15" customHeight="1" x14ac:dyDescent="0.2">
      <c r="A93" s="40"/>
      <c r="B93" s="40"/>
      <c r="C93" s="40"/>
      <c r="D93" s="40"/>
      <c r="E93" s="40"/>
      <c r="F93" s="40"/>
      <c r="G93" s="40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</row>
    <row r="94" spans="1:105" s="7" customFormat="1" ht="15" customHeight="1" x14ac:dyDescent="0.2">
      <c r="A94" s="40"/>
      <c r="B94" s="40"/>
      <c r="C94" s="40"/>
      <c r="D94" s="40"/>
      <c r="E94" s="40"/>
      <c r="F94" s="40"/>
      <c r="G94" s="40"/>
      <c r="H94" s="53" t="s">
        <v>15</v>
      </c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4"/>
      <c r="BD94" s="44" t="s">
        <v>16</v>
      </c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 t="s">
        <v>16</v>
      </c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</row>
    <row r="95" spans="1:105" s="2" customFormat="1" ht="12" customHeight="1" x14ac:dyDescent="0.25"/>
    <row r="96" spans="1:105" s="4" customFormat="1" ht="14.25" x14ac:dyDescent="0.2">
      <c r="A96" s="47" t="s">
        <v>70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</row>
    <row r="97" spans="1:105" s="2" customFormat="1" ht="10.5" customHeight="1" x14ac:dyDescent="0.25"/>
    <row r="98" spans="1:105" s="4" customFormat="1" ht="14.25" x14ac:dyDescent="0.2">
      <c r="A98" s="47" t="s">
        <v>71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</row>
    <row r="99" spans="1:105" s="2" customFormat="1" ht="10.5" customHeight="1" x14ac:dyDescent="0.25"/>
    <row r="100" spans="1:105" s="5" customFormat="1" ht="45" customHeight="1" x14ac:dyDescent="0.2">
      <c r="A100" s="57" t="s">
        <v>4</v>
      </c>
      <c r="B100" s="58"/>
      <c r="C100" s="58"/>
      <c r="D100" s="58"/>
      <c r="E100" s="58"/>
      <c r="F100" s="58"/>
      <c r="G100" s="59"/>
      <c r="H100" s="57" t="s">
        <v>64</v>
      </c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9"/>
      <c r="AP100" s="57" t="s">
        <v>72</v>
      </c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9"/>
      <c r="BF100" s="57" t="s">
        <v>73</v>
      </c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58"/>
      <c r="BT100" s="58"/>
      <c r="BU100" s="59"/>
      <c r="BV100" s="57" t="s">
        <v>74</v>
      </c>
      <c r="BW100" s="58"/>
      <c r="BX100" s="58"/>
      <c r="BY100" s="58"/>
      <c r="BZ100" s="58"/>
      <c r="CA100" s="58"/>
      <c r="CB100" s="58"/>
      <c r="CC100" s="58"/>
      <c r="CD100" s="58"/>
      <c r="CE100" s="58"/>
      <c r="CF100" s="58"/>
      <c r="CG100" s="58"/>
      <c r="CH100" s="58"/>
      <c r="CI100" s="58"/>
      <c r="CJ100" s="58"/>
      <c r="CK100" s="59"/>
      <c r="CL100" s="57" t="s">
        <v>30</v>
      </c>
      <c r="CM100" s="58"/>
      <c r="CN100" s="58"/>
      <c r="CO100" s="58"/>
      <c r="CP100" s="58"/>
      <c r="CQ100" s="58"/>
      <c r="CR100" s="58"/>
      <c r="CS100" s="58"/>
      <c r="CT100" s="58"/>
      <c r="CU100" s="58"/>
      <c r="CV100" s="58"/>
      <c r="CW100" s="58"/>
      <c r="CX100" s="58"/>
      <c r="CY100" s="58"/>
      <c r="CZ100" s="58"/>
      <c r="DA100" s="59"/>
    </row>
    <row r="101" spans="1:105" s="6" customFormat="1" x14ac:dyDescent="0.2">
      <c r="A101" s="48">
        <v>1</v>
      </c>
      <c r="B101" s="48"/>
      <c r="C101" s="48"/>
      <c r="D101" s="48"/>
      <c r="E101" s="48"/>
      <c r="F101" s="48"/>
      <c r="G101" s="48"/>
      <c r="H101" s="48">
        <v>2</v>
      </c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>
        <v>3</v>
      </c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>
        <v>4</v>
      </c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>
        <v>5</v>
      </c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>
        <v>6</v>
      </c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</row>
    <row r="102" spans="1:105" s="7" customFormat="1" ht="15" customHeight="1" x14ac:dyDescent="0.2">
      <c r="A102" s="40" t="s">
        <v>17</v>
      </c>
      <c r="B102" s="40"/>
      <c r="C102" s="40"/>
      <c r="D102" s="40"/>
      <c r="E102" s="40"/>
      <c r="F102" s="40"/>
      <c r="G102" s="40"/>
      <c r="H102" s="46" t="s">
        <v>116</v>
      </c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4">
        <v>1</v>
      </c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>
        <v>12</v>
      </c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>
        <v>1000</v>
      </c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5">
        <v>12000</v>
      </c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</row>
    <row r="103" spans="1:105" s="7" customFormat="1" ht="15" customHeight="1" x14ac:dyDescent="0.2">
      <c r="A103" s="40" t="s">
        <v>18</v>
      </c>
      <c r="B103" s="40"/>
      <c r="C103" s="40"/>
      <c r="D103" s="40"/>
      <c r="E103" s="40"/>
      <c r="F103" s="40"/>
      <c r="G103" s="40"/>
      <c r="H103" s="46" t="s">
        <v>117</v>
      </c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4">
        <v>2</v>
      </c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>
        <v>12</v>
      </c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>
        <v>1000</v>
      </c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5">
        <v>24000</v>
      </c>
      <c r="CM103" s="45"/>
      <c r="CN103" s="45"/>
      <c r="CO103" s="45"/>
      <c r="CP103" s="45"/>
      <c r="CQ103" s="45"/>
      <c r="CR103" s="45"/>
      <c r="CS103" s="45"/>
      <c r="CT103" s="45"/>
      <c r="CU103" s="45"/>
      <c r="CV103" s="45"/>
      <c r="CW103" s="45"/>
      <c r="CX103" s="45"/>
      <c r="CY103" s="45"/>
      <c r="CZ103" s="45"/>
      <c r="DA103" s="45"/>
    </row>
    <row r="104" spans="1:105" s="7" customFormat="1" ht="15" customHeight="1" x14ac:dyDescent="0.2">
      <c r="A104" s="40" t="s">
        <v>19</v>
      </c>
      <c r="B104" s="40"/>
      <c r="C104" s="40"/>
      <c r="D104" s="40"/>
      <c r="E104" s="40"/>
      <c r="F104" s="40"/>
      <c r="G104" s="40"/>
      <c r="H104" s="46" t="s">
        <v>118</v>
      </c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</row>
    <row r="105" spans="1:105" s="7" customFormat="1" ht="15" customHeight="1" x14ac:dyDescent="0.2">
      <c r="A105" s="40" t="s">
        <v>23</v>
      </c>
      <c r="B105" s="40"/>
      <c r="C105" s="40"/>
      <c r="D105" s="40"/>
      <c r="E105" s="40"/>
      <c r="F105" s="40"/>
      <c r="G105" s="40"/>
      <c r="H105" s="46" t="s">
        <v>119</v>
      </c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5"/>
      <c r="CM105" s="45"/>
      <c r="CN105" s="45"/>
      <c r="CO105" s="45"/>
      <c r="CP105" s="45"/>
      <c r="CQ105" s="45"/>
      <c r="CR105" s="45"/>
      <c r="CS105" s="45"/>
      <c r="CT105" s="45"/>
      <c r="CU105" s="45"/>
      <c r="CV105" s="45"/>
      <c r="CW105" s="45"/>
      <c r="CX105" s="45"/>
      <c r="CY105" s="45"/>
      <c r="CZ105" s="45"/>
      <c r="DA105" s="45"/>
    </row>
    <row r="106" spans="1:105" s="7" customFormat="1" ht="15" customHeight="1" x14ac:dyDescent="0.2">
      <c r="A106" s="40" t="s">
        <v>120</v>
      </c>
      <c r="B106" s="40"/>
      <c r="C106" s="40"/>
      <c r="D106" s="40"/>
      <c r="E106" s="40"/>
      <c r="F106" s="40"/>
      <c r="G106" s="40"/>
      <c r="H106" s="46" t="s">
        <v>121</v>
      </c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5"/>
      <c r="CM106" s="45"/>
      <c r="CN106" s="45"/>
      <c r="CO106" s="45"/>
      <c r="CP106" s="45"/>
      <c r="CQ106" s="45"/>
      <c r="CR106" s="45"/>
      <c r="CS106" s="45"/>
      <c r="CT106" s="45"/>
      <c r="CU106" s="45"/>
      <c r="CV106" s="45"/>
      <c r="CW106" s="45"/>
      <c r="CX106" s="45"/>
      <c r="CY106" s="45"/>
      <c r="CZ106" s="45"/>
      <c r="DA106" s="45"/>
    </row>
    <row r="107" spans="1:105" s="7" customFormat="1" ht="15" customHeight="1" x14ac:dyDescent="0.2">
      <c r="A107" s="40"/>
      <c r="B107" s="40"/>
      <c r="C107" s="40"/>
      <c r="D107" s="40"/>
      <c r="E107" s="40"/>
      <c r="F107" s="40"/>
      <c r="G107" s="40"/>
      <c r="H107" s="60" t="s">
        <v>75</v>
      </c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2"/>
      <c r="AP107" s="44" t="s">
        <v>16</v>
      </c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 t="s">
        <v>16</v>
      </c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 t="s">
        <v>16</v>
      </c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5">
        <f>CL103+CL102</f>
        <v>36000</v>
      </c>
      <c r="CM107" s="45"/>
      <c r="CN107" s="45"/>
      <c r="CO107" s="45"/>
      <c r="CP107" s="45"/>
      <c r="CQ107" s="45"/>
      <c r="CR107" s="45"/>
      <c r="CS107" s="45"/>
      <c r="CT107" s="45"/>
      <c r="CU107" s="45"/>
      <c r="CV107" s="45"/>
      <c r="CW107" s="45"/>
      <c r="CX107" s="45"/>
      <c r="CY107" s="45"/>
      <c r="CZ107" s="45"/>
      <c r="DA107" s="45"/>
    </row>
    <row r="108" spans="1:105" s="2" customFormat="1" ht="10.5" customHeight="1" x14ac:dyDescent="0.25"/>
    <row r="109" spans="1:105" s="4" customFormat="1" ht="14.25" x14ac:dyDescent="0.2">
      <c r="A109" s="47" t="s">
        <v>76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7"/>
      <c r="CV109" s="47"/>
      <c r="CW109" s="47"/>
      <c r="CX109" s="47"/>
      <c r="CY109" s="47"/>
      <c r="CZ109" s="47"/>
      <c r="DA109" s="47"/>
    </row>
    <row r="110" spans="1:105" s="2" customFormat="1" ht="10.5" customHeight="1" x14ac:dyDescent="0.25"/>
    <row r="111" spans="1:105" s="5" customFormat="1" ht="45" customHeight="1" x14ac:dyDescent="0.2">
      <c r="A111" s="49" t="s">
        <v>4</v>
      </c>
      <c r="B111" s="50"/>
      <c r="C111" s="50"/>
      <c r="D111" s="50"/>
      <c r="E111" s="50"/>
      <c r="F111" s="50"/>
      <c r="G111" s="51"/>
      <c r="H111" s="49" t="s">
        <v>64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1"/>
      <c r="BD111" s="49" t="s">
        <v>77</v>
      </c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1"/>
      <c r="BT111" s="49" t="s">
        <v>78</v>
      </c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1"/>
      <c r="CJ111" s="49" t="s">
        <v>79</v>
      </c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1"/>
    </row>
    <row r="112" spans="1:105" s="6" customFormat="1" x14ac:dyDescent="0.2">
      <c r="A112" s="48">
        <v>1</v>
      </c>
      <c r="B112" s="48"/>
      <c r="C112" s="48"/>
      <c r="D112" s="48"/>
      <c r="E112" s="48"/>
      <c r="F112" s="48"/>
      <c r="G112" s="48"/>
      <c r="H112" s="48">
        <v>2</v>
      </c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>
        <v>3</v>
      </c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>
        <v>4</v>
      </c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>
        <v>5</v>
      </c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</row>
    <row r="113" spans="1:105" s="7" customFormat="1" ht="15" customHeight="1" x14ac:dyDescent="0.2">
      <c r="A113" s="40"/>
      <c r="B113" s="40"/>
      <c r="C113" s="40"/>
      <c r="D113" s="40"/>
      <c r="E113" s="40"/>
      <c r="F113" s="40"/>
      <c r="G113" s="40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</row>
    <row r="114" spans="1:105" s="7" customFormat="1" ht="15" customHeight="1" x14ac:dyDescent="0.2">
      <c r="A114" s="40"/>
      <c r="B114" s="40"/>
      <c r="C114" s="40"/>
      <c r="D114" s="40"/>
      <c r="E114" s="40"/>
      <c r="F114" s="40"/>
      <c r="G114" s="40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</row>
    <row r="115" spans="1:105" s="7" customFormat="1" ht="15" customHeight="1" x14ac:dyDescent="0.2">
      <c r="A115" s="40"/>
      <c r="B115" s="40"/>
      <c r="C115" s="40"/>
      <c r="D115" s="40"/>
      <c r="E115" s="40"/>
      <c r="F115" s="40"/>
      <c r="G115" s="40"/>
      <c r="H115" s="53" t="s">
        <v>15</v>
      </c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</row>
    <row r="116" spans="1:105" s="2" customFormat="1" ht="10.5" customHeight="1" x14ac:dyDescent="0.25"/>
    <row r="117" spans="1:105" s="4" customFormat="1" ht="14.25" x14ac:dyDescent="0.2">
      <c r="A117" s="47" t="s">
        <v>80</v>
      </c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</row>
    <row r="118" spans="1:105" s="2" customFormat="1" ht="10.5" customHeight="1" x14ac:dyDescent="0.25"/>
    <row r="119" spans="1:105" s="5" customFormat="1" ht="45" customHeight="1" x14ac:dyDescent="0.2">
      <c r="A119" s="57" t="s">
        <v>4</v>
      </c>
      <c r="B119" s="58"/>
      <c r="C119" s="58"/>
      <c r="D119" s="58"/>
      <c r="E119" s="58"/>
      <c r="F119" s="58"/>
      <c r="G119" s="59"/>
      <c r="H119" s="57" t="s">
        <v>59</v>
      </c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9"/>
      <c r="AP119" s="57" t="s">
        <v>81</v>
      </c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9"/>
      <c r="BF119" s="57" t="s">
        <v>82</v>
      </c>
      <c r="BG119" s="58"/>
      <c r="BH119" s="58"/>
      <c r="BI119" s="58"/>
      <c r="BJ119" s="58"/>
      <c r="BK119" s="58"/>
      <c r="BL119" s="58"/>
      <c r="BM119" s="58"/>
      <c r="BN119" s="58"/>
      <c r="BO119" s="58"/>
      <c r="BP119" s="58"/>
      <c r="BQ119" s="58"/>
      <c r="BR119" s="58"/>
      <c r="BS119" s="58"/>
      <c r="BT119" s="58"/>
      <c r="BU119" s="59"/>
      <c r="BV119" s="57" t="s">
        <v>83</v>
      </c>
      <c r="BW119" s="58"/>
      <c r="BX119" s="58"/>
      <c r="BY119" s="58"/>
      <c r="BZ119" s="58"/>
      <c r="CA119" s="58"/>
      <c r="CB119" s="58"/>
      <c r="CC119" s="58"/>
      <c r="CD119" s="58"/>
      <c r="CE119" s="58"/>
      <c r="CF119" s="58"/>
      <c r="CG119" s="58"/>
      <c r="CH119" s="58"/>
      <c r="CI119" s="58"/>
      <c r="CJ119" s="58"/>
      <c r="CK119" s="59"/>
      <c r="CL119" s="57" t="s">
        <v>84</v>
      </c>
      <c r="CM119" s="58"/>
      <c r="CN119" s="58"/>
      <c r="CO119" s="58"/>
      <c r="CP119" s="58"/>
      <c r="CQ119" s="58"/>
      <c r="CR119" s="58"/>
      <c r="CS119" s="58"/>
      <c r="CT119" s="58"/>
      <c r="CU119" s="58"/>
      <c r="CV119" s="58"/>
      <c r="CW119" s="58"/>
      <c r="CX119" s="58"/>
      <c r="CY119" s="58"/>
      <c r="CZ119" s="58"/>
      <c r="DA119" s="59"/>
    </row>
    <row r="120" spans="1:105" s="6" customFormat="1" x14ac:dyDescent="0.2">
      <c r="A120" s="48">
        <v>1</v>
      </c>
      <c r="B120" s="48"/>
      <c r="C120" s="48"/>
      <c r="D120" s="48"/>
      <c r="E120" s="48"/>
      <c r="F120" s="48"/>
      <c r="G120" s="48"/>
      <c r="H120" s="48">
        <v>2</v>
      </c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>
        <v>4</v>
      </c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>
        <v>5</v>
      </c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>
        <v>6</v>
      </c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>
        <v>6</v>
      </c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</row>
    <row r="121" spans="1:105" s="7" customFormat="1" ht="13.5" customHeight="1" x14ac:dyDescent="0.2">
      <c r="A121" s="40" t="s">
        <v>17</v>
      </c>
      <c r="B121" s="40"/>
      <c r="C121" s="40"/>
      <c r="D121" s="40"/>
      <c r="E121" s="40"/>
      <c r="F121" s="40"/>
      <c r="G121" s="40"/>
      <c r="H121" s="46" t="s">
        <v>122</v>
      </c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4">
        <v>64000</v>
      </c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>
        <v>7.05</v>
      </c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5">
        <f>450900</f>
        <v>450900</v>
      </c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</row>
    <row r="122" spans="1:105" s="7" customFormat="1" ht="13.5" customHeight="1" x14ac:dyDescent="0.2">
      <c r="A122" s="40" t="s">
        <v>18</v>
      </c>
      <c r="B122" s="40"/>
      <c r="C122" s="40"/>
      <c r="D122" s="40"/>
      <c r="E122" s="40"/>
      <c r="F122" s="40"/>
      <c r="G122" s="40"/>
      <c r="H122" s="46" t="s">
        <v>123</v>
      </c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</row>
    <row r="123" spans="1:105" s="7" customFormat="1" ht="13.5" customHeight="1" x14ac:dyDescent="0.2">
      <c r="A123" s="40" t="s">
        <v>19</v>
      </c>
      <c r="B123" s="40"/>
      <c r="C123" s="40"/>
      <c r="D123" s="40"/>
      <c r="E123" s="40"/>
      <c r="F123" s="40"/>
      <c r="G123" s="40"/>
      <c r="H123" s="46" t="s">
        <v>124</v>
      </c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</row>
    <row r="124" spans="1:105" s="7" customFormat="1" ht="15" customHeight="1" x14ac:dyDescent="0.2">
      <c r="A124" s="40" t="s">
        <v>23</v>
      </c>
      <c r="B124" s="40"/>
      <c r="C124" s="40"/>
      <c r="D124" s="40"/>
      <c r="E124" s="40"/>
      <c r="F124" s="40"/>
      <c r="G124" s="40"/>
      <c r="H124" s="46" t="s">
        <v>125</v>
      </c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</row>
    <row r="125" spans="1:105" s="7" customFormat="1" ht="15" customHeight="1" x14ac:dyDescent="0.2">
      <c r="A125" s="40" t="s">
        <v>23</v>
      </c>
      <c r="B125" s="40"/>
      <c r="C125" s="40"/>
      <c r="D125" s="40"/>
      <c r="E125" s="40"/>
      <c r="F125" s="40"/>
      <c r="G125" s="40"/>
      <c r="H125" s="46" t="s">
        <v>126</v>
      </c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</row>
    <row r="126" spans="1:105" s="7" customFormat="1" ht="15" customHeight="1" x14ac:dyDescent="0.2">
      <c r="A126" s="40"/>
      <c r="B126" s="40"/>
      <c r="C126" s="40"/>
      <c r="D126" s="40"/>
      <c r="E126" s="40"/>
      <c r="F126" s="40"/>
      <c r="G126" s="40"/>
      <c r="H126" s="52" t="s">
        <v>15</v>
      </c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4"/>
      <c r="AP126" s="44" t="s">
        <v>16</v>
      </c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 t="s">
        <v>16</v>
      </c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 t="s">
        <v>16</v>
      </c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5">
        <f>CL121</f>
        <v>450900</v>
      </c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</row>
    <row r="127" spans="1:105" s="2" customFormat="1" ht="27.75" customHeight="1" x14ac:dyDescent="0.25"/>
    <row r="128" spans="1:105" s="4" customFormat="1" ht="14.25" x14ac:dyDescent="0.2">
      <c r="A128" s="47" t="s">
        <v>85</v>
      </c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  <c r="CP128" s="47"/>
      <c r="CQ128" s="47"/>
      <c r="CR128" s="47"/>
      <c r="CS128" s="47"/>
      <c r="CT128" s="47"/>
      <c r="CU128" s="47"/>
      <c r="CV128" s="47"/>
      <c r="CW128" s="47"/>
      <c r="CX128" s="47"/>
      <c r="CY128" s="47"/>
      <c r="CZ128" s="47"/>
      <c r="DA128" s="47"/>
    </row>
    <row r="129" spans="1:105" s="2" customFormat="1" ht="10.5" customHeight="1" x14ac:dyDescent="0.25"/>
    <row r="130" spans="1:105" s="5" customFormat="1" ht="45" customHeight="1" x14ac:dyDescent="0.2">
      <c r="A130" s="49" t="s">
        <v>4</v>
      </c>
      <c r="B130" s="50"/>
      <c r="C130" s="50"/>
      <c r="D130" s="50"/>
      <c r="E130" s="50"/>
      <c r="F130" s="50"/>
      <c r="G130" s="51"/>
      <c r="H130" s="49" t="s">
        <v>59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1"/>
      <c r="BD130" s="49" t="s">
        <v>86</v>
      </c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1"/>
      <c r="BT130" s="49" t="s">
        <v>87</v>
      </c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1"/>
      <c r="CJ130" s="49" t="s">
        <v>88</v>
      </c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1"/>
    </row>
    <row r="131" spans="1:105" s="6" customFormat="1" x14ac:dyDescent="0.2">
      <c r="A131" s="48">
        <v>1</v>
      </c>
      <c r="B131" s="48"/>
      <c r="C131" s="48"/>
      <c r="D131" s="48"/>
      <c r="E131" s="48"/>
      <c r="F131" s="48"/>
      <c r="G131" s="48"/>
      <c r="H131" s="48">
        <v>2</v>
      </c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>
        <v>4</v>
      </c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>
        <v>5</v>
      </c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>
        <v>6</v>
      </c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</row>
    <row r="132" spans="1:105" s="7" customFormat="1" ht="15" customHeight="1" x14ac:dyDescent="0.2">
      <c r="A132" s="40"/>
      <c r="B132" s="40"/>
      <c r="C132" s="40"/>
      <c r="D132" s="40"/>
      <c r="E132" s="40"/>
      <c r="F132" s="40"/>
      <c r="G132" s="40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</row>
    <row r="133" spans="1:105" s="7" customFormat="1" ht="15" customHeight="1" x14ac:dyDescent="0.2">
      <c r="A133" s="40"/>
      <c r="B133" s="40"/>
      <c r="C133" s="40"/>
      <c r="D133" s="40"/>
      <c r="E133" s="40"/>
      <c r="F133" s="40"/>
      <c r="G133" s="40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</row>
    <row r="134" spans="1:105" s="7" customFormat="1" ht="15" customHeight="1" x14ac:dyDescent="0.2">
      <c r="A134" s="40"/>
      <c r="B134" s="40"/>
      <c r="C134" s="40"/>
      <c r="D134" s="40"/>
      <c r="E134" s="40"/>
      <c r="F134" s="40"/>
      <c r="G134" s="40"/>
      <c r="H134" s="53" t="s">
        <v>15</v>
      </c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4"/>
      <c r="BD134" s="44" t="s">
        <v>16</v>
      </c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 t="s">
        <v>16</v>
      </c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 t="s">
        <v>16</v>
      </c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</row>
    <row r="135" spans="1:105" s="2" customFormat="1" ht="12" customHeight="1" x14ac:dyDescent="0.25"/>
    <row r="136" spans="1:105" s="4" customFormat="1" ht="14.25" x14ac:dyDescent="0.2">
      <c r="A136" s="47" t="s">
        <v>89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47"/>
      <c r="CQ136" s="47"/>
      <c r="CR136" s="47"/>
      <c r="CS136" s="47"/>
      <c r="CT136" s="47"/>
      <c r="CU136" s="47"/>
      <c r="CV136" s="47"/>
      <c r="CW136" s="47"/>
      <c r="CX136" s="47"/>
      <c r="CY136" s="47"/>
      <c r="CZ136" s="47"/>
      <c r="DA136" s="47"/>
    </row>
    <row r="137" spans="1:105" s="2" customFormat="1" ht="10.5" customHeight="1" x14ac:dyDescent="0.25"/>
    <row r="138" spans="1:105" s="5" customFormat="1" ht="45" customHeight="1" x14ac:dyDescent="0.2">
      <c r="A138" s="49" t="s">
        <v>4</v>
      </c>
      <c r="B138" s="50"/>
      <c r="C138" s="50"/>
      <c r="D138" s="50"/>
      <c r="E138" s="50"/>
      <c r="F138" s="50"/>
      <c r="G138" s="51"/>
      <c r="H138" s="49" t="s">
        <v>64</v>
      </c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1"/>
      <c r="BD138" s="49" t="s">
        <v>90</v>
      </c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1"/>
      <c r="BT138" s="49" t="s">
        <v>91</v>
      </c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1"/>
      <c r="CJ138" s="49" t="s">
        <v>92</v>
      </c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1"/>
    </row>
    <row r="139" spans="1:105" s="6" customFormat="1" x14ac:dyDescent="0.2">
      <c r="A139" s="48">
        <v>1</v>
      </c>
      <c r="B139" s="48"/>
      <c r="C139" s="48"/>
      <c r="D139" s="48"/>
      <c r="E139" s="48"/>
      <c r="F139" s="48"/>
      <c r="G139" s="48"/>
      <c r="H139" s="48">
        <v>2</v>
      </c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>
        <v>3</v>
      </c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>
        <v>4</v>
      </c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>
        <v>5</v>
      </c>
      <c r="CK139" s="48"/>
      <c r="CL139" s="48"/>
      <c r="CM139" s="48"/>
      <c r="CN139" s="48"/>
      <c r="CO139" s="48"/>
      <c r="CP139" s="48"/>
      <c r="CQ139" s="48"/>
      <c r="CR139" s="48"/>
      <c r="CS139" s="48"/>
      <c r="CT139" s="48"/>
      <c r="CU139" s="48"/>
      <c r="CV139" s="48"/>
      <c r="CW139" s="48"/>
      <c r="CX139" s="48"/>
      <c r="CY139" s="48"/>
      <c r="CZ139" s="48"/>
      <c r="DA139" s="48"/>
    </row>
    <row r="140" spans="1:105" s="7" customFormat="1" ht="15" customHeight="1" x14ac:dyDescent="0.2">
      <c r="A140" s="40" t="s">
        <v>17</v>
      </c>
      <c r="B140" s="40"/>
      <c r="C140" s="40"/>
      <c r="D140" s="40"/>
      <c r="E140" s="40"/>
      <c r="F140" s="40"/>
      <c r="G140" s="40"/>
      <c r="H140" s="46" t="s">
        <v>128</v>
      </c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4">
        <v>2</v>
      </c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>
        <v>1</v>
      </c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5">
        <v>40000</v>
      </c>
      <c r="CK140" s="45"/>
      <c r="CL140" s="45"/>
      <c r="CM140" s="45"/>
      <c r="CN140" s="45"/>
      <c r="CO140" s="45"/>
      <c r="CP140" s="45"/>
      <c r="CQ140" s="45"/>
      <c r="CR140" s="45"/>
      <c r="CS140" s="45"/>
      <c r="CT140" s="45"/>
      <c r="CU140" s="45"/>
      <c r="CV140" s="45"/>
      <c r="CW140" s="45"/>
      <c r="CX140" s="45"/>
      <c r="CY140" s="45"/>
      <c r="CZ140" s="45"/>
      <c r="DA140" s="45"/>
    </row>
    <row r="141" spans="1:105" s="7" customFormat="1" ht="15" customHeight="1" x14ac:dyDescent="0.2">
      <c r="A141" s="40" t="s">
        <v>18</v>
      </c>
      <c r="B141" s="40"/>
      <c r="C141" s="40"/>
      <c r="D141" s="40"/>
      <c r="E141" s="40"/>
      <c r="F141" s="40"/>
      <c r="G141" s="40"/>
      <c r="H141" s="46" t="s">
        <v>139</v>
      </c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4">
        <v>1</v>
      </c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>
        <v>0</v>
      </c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5">
        <v>144000</v>
      </c>
      <c r="CK141" s="45"/>
      <c r="CL141" s="45"/>
      <c r="CM141" s="45"/>
      <c r="CN141" s="45"/>
      <c r="CO141" s="45"/>
      <c r="CP141" s="45"/>
      <c r="CQ141" s="45"/>
      <c r="CR141" s="45"/>
      <c r="CS141" s="45"/>
      <c r="CT141" s="45"/>
      <c r="CU141" s="45"/>
      <c r="CV141" s="45"/>
      <c r="CW141" s="45"/>
      <c r="CX141" s="45"/>
      <c r="CY141" s="45"/>
      <c r="CZ141" s="45"/>
      <c r="DA141" s="45"/>
    </row>
    <row r="142" spans="1:105" s="7" customFormat="1" ht="15" customHeight="1" x14ac:dyDescent="0.2">
      <c r="A142" s="40" t="s">
        <v>19</v>
      </c>
      <c r="B142" s="40"/>
      <c r="C142" s="40"/>
      <c r="D142" s="40"/>
      <c r="E142" s="40"/>
      <c r="F142" s="40"/>
      <c r="G142" s="40"/>
      <c r="H142" s="46" t="s">
        <v>141</v>
      </c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4">
        <v>2</v>
      </c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>
        <v>1</v>
      </c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5">
        <v>30000</v>
      </c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  <c r="CU142" s="45"/>
      <c r="CV142" s="45"/>
      <c r="CW142" s="45"/>
      <c r="CX142" s="45"/>
      <c r="CY142" s="45"/>
      <c r="CZ142" s="45"/>
      <c r="DA142" s="45"/>
    </row>
    <row r="143" spans="1:105" s="7" customFormat="1" ht="15" customHeight="1" x14ac:dyDescent="0.2">
      <c r="A143" s="40" t="s">
        <v>23</v>
      </c>
      <c r="B143" s="40"/>
      <c r="C143" s="40"/>
      <c r="D143" s="40"/>
      <c r="E143" s="40"/>
      <c r="F143" s="40"/>
      <c r="G143" s="40"/>
      <c r="H143" s="46" t="s">
        <v>142</v>
      </c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4">
        <v>2</v>
      </c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>
        <v>1</v>
      </c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5">
        <v>4000</v>
      </c>
      <c r="CK143" s="45"/>
      <c r="CL143" s="45"/>
      <c r="CM143" s="45"/>
      <c r="CN143" s="45"/>
      <c r="CO143" s="45"/>
      <c r="CP143" s="45"/>
      <c r="CQ143" s="45"/>
      <c r="CR143" s="45"/>
      <c r="CS143" s="45"/>
      <c r="CT143" s="45"/>
      <c r="CU143" s="45"/>
      <c r="CV143" s="45"/>
      <c r="CW143" s="45"/>
      <c r="CX143" s="45"/>
      <c r="CY143" s="45"/>
      <c r="CZ143" s="45"/>
      <c r="DA143" s="45"/>
    </row>
    <row r="144" spans="1:105" s="7" customFormat="1" ht="15" customHeight="1" x14ac:dyDescent="0.2">
      <c r="A144" s="40" t="s">
        <v>120</v>
      </c>
      <c r="B144" s="40"/>
      <c r="C144" s="40"/>
      <c r="D144" s="40"/>
      <c r="E144" s="40"/>
      <c r="F144" s="40"/>
      <c r="G144" s="40"/>
      <c r="H144" s="46" t="s">
        <v>143</v>
      </c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4">
        <v>2</v>
      </c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>
        <v>12</v>
      </c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5">
        <v>30000</v>
      </c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  <c r="CU144" s="45"/>
      <c r="CV144" s="45"/>
      <c r="CW144" s="45"/>
      <c r="CX144" s="45"/>
      <c r="CY144" s="45"/>
      <c r="CZ144" s="45"/>
      <c r="DA144" s="45"/>
    </row>
    <row r="145" spans="1:105" s="7" customFormat="1" ht="15" customHeight="1" x14ac:dyDescent="0.2">
      <c r="A145" s="40" t="s">
        <v>147</v>
      </c>
      <c r="B145" s="40"/>
      <c r="C145" s="40"/>
      <c r="D145" s="40"/>
      <c r="E145" s="40"/>
      <c r="F145" s="40"/>
      <c r="G145" s="40"/>
      <c r="H145" s="46" t="s">
        <v>140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4">
        <v>2</v>
      </c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>
        <v>12</v>
      </c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5">
        <v>35500</v>
      </c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  <c r="CU145" s="45"/>
      <c r="CV145" s="45"/>
      <c r="CW145" s="45"/>
      <c r="CX145" s="45"/>
      <c r="CY145" s="45"/>
      <c r="CZ145" s="45"/>
      <c r="DA145" s="45"/>
    </row>
    <row r="146" spans="1:105" s="7" customFormat="1" ht="15" customHeight="1" x14ac:dyDescent="0.2">
      <c r="A146" s="40" t="s">
        <v>148</v>
      </c>
      <c r="B146" s="40"/>
      <c r="C146" s="40"/>
      <c r="D146" s="40"/>
      <c r="E146" s="40"/>
      <c r="F146" s="40"/>
      <c r="G146" s="40"/>
      <c r="H146" s="46" t="s">
        <v>146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4">
        <v>1</v>
      </c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>
        <v>12</v>
      </c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5">
        <v>4000</v>
      </c>
      <c r="CK146" s="45"/>
      <c r="CL146" s="45"/>
      <c r="CM146" s="45"/>
      <c r="CN146" s="45"/>
      <c r="CO146" s="45"/>
      <c r="CP146" s="45"/>
      <c r="CQ146" s="45"/>
      <c r="CR146" s="45"/>
      <c r="CS146" s="45"/>
      <c r="CT146" s="45"/>
      <c r="CU146" s="45"/>
      <c r="CV146" s="45"/>
      <c r="CW146" s="45"/>
      <c r="CX146" s="45"/>
      <c r="CY146" s="45"/>
      <c r="CZ146" s="45"/>
      <c r="DA146" s="45"/>
    </row>
    <row r="147" spans="1:105" s="7" customFormat="1" ht="15" customHeight="1" x14ac:dyDescent="0.2">
      <c r="A147" s="40" t="s">
        <v>151</v>
      </c>
      <c r="B147" s="40"/>
      <c r="C147" s="40"/>
      <c r="D147" s="40"/>
      <c r="E147" s="40"/>
      <c r="F147" s="40"/>
      <c r="G147" s="40"/>
      <c r="H147" s="46" t="s">
        <v>152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4">
        <v>1</v>
      </c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>
        <v>1</v>
      </c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5">
        <v>10000</v>
      </c>
      <c r="CK147" s="45"/>
      <c r="CL147" s="45"/>
      <c r="CM147" s="45"/>
      <c r="CN147" s="45"/>
      <c r="CO147" s="45"/>
      <c r="CP147" s="45"/>
      <c r="CQ147" s="45"/>
      <c r="CR147" s="45"/>
      <c r="CS147" s="45"/>
      <c r="CT147" s="45"/>
      <c r="CU147" s="45"/>
      <c r="CV147" s="45"/>
      <c r="CW147" s="45"/>
      <c r="CX147" s="45"/>
      <c r="CY147" s="45"/>
      <c r="CZ147" s="45"/>
      <c r="DA147" s="45"/>
    </row>
    <row r="148" spans="1:105" s="7" customFormat="1" ht="15" customHeight="1" x14ac:dyDescent="0.2">
      <c r="A148" s="40"/>
      <c r="B148" s="40"/>
      <c r="C148" s="40"/>
      <c r="D148" s="40"/>
      <c r="E148" s="40"/>
      <c r="F148" s="40"/>
      <c r="G148" s="40"/>
      <c r="H148" s="53" t="s">
        <v>15</v>
      </c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4"/>
      <c r="BD148" s="44" t="s">
        <v>16</v>
      </c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 t="s">
        <v>16</v>
      </c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5">
        <f>SUM(CJ140:DA147)</f>
        <v>297500</v>
      </c>
      <c r="CK148" s="45"/>
      <c r="CL148" s="45"/>
      <c r="CM148" s="45"/>
      <c r="CN148" s="45"/>
      <c r="CO148" s="45"/>
      <c r="CP148" s="45"/>
      <c r="CQ148" s="45"/>
      <c r="CR148" s="45"/>
      <c r="CS148" s="45"/>
      <c r="CT148" s="45"/>
      <c r="CU148" s="45"/>
      <c r="CV148" s="45"/>
      <c r="CW148" s="45"/>
      <c r="CX148" s="45"/>
      <c r="CY148" s="45"/>
      <c r="CZ148" s="45"/>
      <c r="DA148" s="45"/>
    </row>
    <row r="149" spans="1:105" s="2" customFormat="1" ht="12" customHeight="1" x14ac:dyDescent="0.25"/>
    <row r="150" spans="1:105" s="4" customFormat="1" ht="14.25" x14ac:dyDescent="0.2">
      <c r="A150" s="47" t="s">
        <v>93</v>
      </c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  <c r="CB150" s="47"/>
      <c r="CC150" s="47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7"/>
      <c r="CO150" s="47"/>
      <c r="CP150" s="47"/>
      <c r="CQ150" s="47"/>
      <c r="CR150" s="47"/>
      <c r="CS150" s="47"/>
      <c r="CT150" s="47"/>
      <c r="CU150" s="47"/>
      <c r="CV150" s="47"/>
      <c r="CW150" s="47"/>
      <c r="CX150" s="47"/>
      <c r="CY150" s="47"/>
      <c r="CZ150" s="47"/>
      <c r="DA150" s="47"/>
    </row>
    <row r="151" spans="1:105" s="2" customFormat="1" ht="10.5" customHeight="1" x14ac:dyDescent="0.25"/>
    <row r="152" spans="1:105" s="2" customFormat="1" ht="30" customHeight="1" x14ac:dyDescent="0.25">
      <c r="A152" s="49" t="s">
        <v>4</v>
      </c>
      <c r="B152" s="50"/>
      <c r="C152" s="50"/>
      <c r="D152" s="50"/>
      <c r="E152" s="50"/>
      <c r="F152" s="50"/>
      <c r="G152" s="51"/>
      <c r="H152" s="49" t="s">
        <v>64</v>
      </c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1"/>
      <c r="BT152" s="49" t="s">
        <v>94</v>
      </c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1"/>
      <c r="CJ152" s="49" t="s">
        <v>95</v>
      </c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1"/>
    </row>
    <row r="153" spans="1:105" x14ac:dyDescent="0.2">
      <c r="A153" s="48">
        <v>1</v>
      </c>
      <c r="B153" s="48"/>
      <c r="C153" s="48"/>
      <c r="D153" s="48"/>
      <c r="E153" s="48"/>
      <c r="F153" s="48"/>
      <c r="G153" s="48"/>
      <c r="H153" s="48">
        <v>2</v>
      </c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>
        <v>3</v>
      </c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>
        <v>4</v>
      </c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</row>
    <row r="154" spans="1:105" s="2" customFormat="1" ht="15" customHeight="1" x14ac:dyDescent="0.25">
      <c r="A154" s="40" t="s">
        <v>17</v>
      </c>
      <c r="B154" s="40"/>
      <c r="C154" s="40"/>
      <c r="D154" s="40"/>
      <c r="E154" s="40"/>
      <c r="F154" s="40"/>
      <c r="G154" s="40"/>
      <c r="H154" s="41" t="s">
        <v>127</v>
      </c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3"/>
      <c r="BT154" s="44">
        <v>1</v>
      </c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5">
        <v>102900</v>
      </c>
      <c r="CK154" s="45"/>
      <c r="CL154" s="45"/>
      <c r="CM154" s="45"/>
      <c r="CN154" s="45"/>
      <c r="CO154" s="45"/>
      <c r="CP154" s="45"/>
      <c r="CQ154" s="45"/>
      <c r="CR154" s="45"/>
      <c r="CS154" s="45"/>
      <c r="CT154" s="45"/>
      <c r="CU154" s="45"/>
      <c r="CV154" s="45"/>
      <c r="CW154" s="45"/>
      <c r="CX154" s="45"/>
      <c r="CY154" s="45"/>
      <c r="CZ154" s="45"/>
      <c r="DA154" s="45"/>
    </row>
    <row r="155" spans="1:105" s="2" customFormat="1" ht="15" customHeight="1" x14ac:dyDescent="0.25">
      <c r="A155" s="40" t="s">
        <v>18</v>
      </c>
      <c r="B155" s="40"/>
      <c r="C155" s="40"/>
      <c r="D155" s="40"/>
      <c r="E155" s="40"/>
      <c r="F155" s="40"/>
      <c r="G155" s="40"/>
      <c r="H155" s="41" t="s">
        <v>128</v>
      </c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3"/>
      <c r="BT155" s="44">
        <v>1</v>
      </c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5">
        <v>0</v>
      </c>
      <c r="CK155" s="45"/>
      <c r="CL155" s="45"/>
      <c r="CM155" s="45"/>
      <c r="CN155" s="45"/>
      <c r="CO155" s="45"/>
      <c r="CP155" s="45"/>
      <c r="CQ155" s="45"/>
      <c r="CR155" s="45"/>
      <c r="CS155" s="45"/>
      <c r="CT155" s="45"/>
      <c r="CU155" s="45"/>
      <c r="CV155" s="45"/>
      <c r="CW155" s="45"/>
      <c r="CX155" s="45"/>
      <c r="CY155" s="45"/>
      <c r="CZ155" s="45"/>
      <c r="DA155" s="45"/>
    </row>
    <row r="156" spans="1:105" s="2" customFormat="1" ht="15" customHeight="1" x14ac:dyDescent="0.25">
      <c r="A156" s="40" t="s">
        <v>19</v>
      </c>
      <c r="B156" s="40"/>
      <c r="C156" s="40"/>
      <c r="D156" s="40"/>
      <c r="E156" s="40"/>
      <c r="F156" s="40"/>
      <c r="G156" s="40"/>
      <c r="H156" s="41" t="s">
        <v>144</v>
      </c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3"/>
      <c r="BT156" s="44">
        <v>1</v>
      </c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5">
        <v>0</v>
      </c>
      <c r="CK156" s="45"/>
      <c r="CL156" s="45"/>
      <c r="CM156" s="45"/>
      <c r="CN156" s="45"/>
      <c r="CO156" s="45"/>
      <c r="CP156" s="45"/>
      <c r="CQ156" s="45"/>
      <c r="CR156" s="45"/>
      <c r="CS156" s="45"/>
      <c r="CT156" s="45"/>
      <c r="CU156" s="45"/>
      <c r="CV156" s="45"/>
      <c r="CW156" s="45"/>
      <c r="CX156" s="45"/>
      <c r="CY156" s="45"/>
      <c r="CZ156" s="45"/>
      <c r="DA156" s="45"/>
    </row>
    <row r="157" spans="1:105" s="2" customFormat="1" ht="15" customHeight="1" x14ac:dyDescent="0.25">
      <c r="A157" s="40" t="s">
        <v>23</v>
      </c>
      <c r="B157" s="40"/>
      <c r="C157" s="40"/>
      <c r="D157" s="40"/>
      <c r="E157" s="40"/>
      <c r="F157" s="40"/>
      <c r="G157" s="40"/>
      <c r="H157" s="41" t="s">
        <v>129</v>
      </c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3"/>
      <c r="BT157" s="44">
        <v>1</v>
      </c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5">
        <v>72000</v>
      </c>
      <c r="CK157" s="45"/>
      <c r="CL157" s="45"/>
      <c r="CM157" s="45"/>
      <c r="CN157" s="45"/>
      <c r="CO157" s="45"/>
      <c r="CP157" s="45"/>
      <c r="CQ157" s="45"/>
      <c r="CR157" s="45"/>
      <c r="CS157" s="45"/>
      <c r="CT157" s="45"/>
      <c r="CU157" s="45"/>
      <c r="CV157" s="45"/>
      <c r="CW157" s="45"/>
      <c r="CX157" s="45"/>
      <c r="CY157" s="45"/>
      <c r="CZ157" s="45"/>
      <c r="DA157" s="45"/>
    </row>
    <row r="158" spans="1:105" s="2" customFormat="1" ht="15" customHeight="1" x14ac:dyDescent="0.25">
      <c r="A158" s="40" t="s">
        <v>120</v>
      </c>
      <c r="B158" s="40"/>
      <c r="C158" s="40"/>
      <c r="D158" s="40"/>
      <c r="E158" s="40"/>
      <c r="F158" s="40"/>
      <c r="G158" s="40"/>
      <c r="H158" s="41" t="s">
        <v>178</v>
      </c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3"/>
      <c r="BT158" s="44">
        <v>1</v>
      </c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5">
        <v>6000</v>
      </c>
      <c r="CK158" s="45"/>
      <c r="CL158" s="45"/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45"/>
      <c r="CY158" s="45"/>
      <c r="CZ158" s="45"/>
      <c r="DA158" s="45"/>
    </row>
    <row r="159" spans="1:105" s="2" customFormat="1" ht="15" customHeight="1" x14ac:dyDescent="0.25">
      <c r="A159" s="40" t="s">
        <v>147</v>
      </c>
      <c r="B159" s="40"/>
      <c r="C159" s="40"/>
      <c r="D159" s="40"/>
      <c r="E159" s="40"/>
      <c r="F159" s="40"/>
      <c r="G159" s="40"/>
      <c r="H159" s="41" t="s">
        <v>149</v>
      </c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3"/>
      <c r="BT159" s="44">
        <v>1</v>
      </c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5">
        <v>0</v>
      </c>
      <c r="CK159" s="45"/>
      <c r="CL159" s="45"/>
      <c r="CM159" s="45"/>
      <c r="CN159" s="45"/>
      <c r="CO159" s="45"/>
      <c r="CP159" s="45"/>
      <c r="CQ159" s="45"/>
      <c r="CR159" s="45"/>
      <c r="CS159" s="45"/>
      <c r="CT159" s="45"/>
      <c r="CU159" s="45"/>
      <c r="CV159" s="45"/>
      <c r="CW159" s="45"/>
      <c r="CX159" s="45"/>
      <c r="CY159" s="45"/>
      <c r="CZ159" s="45"/>
      <c r="DA159" s="45"/>
    </row>
    <row r="160" spans="1:105" s="2" customFormat="1" ht="15" customHeight="1" x14ac:dyDescent="0.25">
      <c r="A160" s="40" t="s">
        <v>148</v>
      </c>
      <c r="B160" s="40"/>
      <c r="C160" s="40"/>
      <c r="D160" s="40"/>
      <c r="E160" s="40"/>
      <c r="F160" s="40"/>
      <c r="G160" s="40"/>
      <c r="H160" s="41" t="s">
        <v>177</v>
      </c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3"/>
      <c r="BT160" s="44">
        <v>1</v>
      </c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5">
        <v>15000</v>
      </c>
      <c r="CK160" s="45"/>
      <c r="CL160" s="45"/>
      <c r="CM160" s="45"/>
      <c r="CN160" s="45"/>
      <c r="CO160" s="45"/>
      <c r="CP160" s="45"/>
      <c r="CQ160" s="45"/>
      <c r="CR160" s="45"/>
      <c r="CS160" s="45"/>
      <c r="CT160" s="45"/>
      <c r="CU160" s="45"/>
      <c r="CV160" s="45"/>
      <c r="CW160" s="45"/>
      <c r="CX160" s="45"/>
      <c r="CY160" s="45"/>
      <c r="CZ160" s="45"/>
      <c r="DA160" s="45"/>
    </row>
    <row r="161" spans="1:161" s="2" customFormat="1" ht="15" customHeight="1" x14ac:dyDescent="0.25">
      <c r="A161" s="40" t="s">
        <v>151</v>
      </c>
      <c r="B161" s="40"/>
      <c r="C161" s="40"/>
      <c r="D161" s="40"/>
      <c r="E161" s="40"/>
      <c r="F161" s="40"/>
      <c r="G161" s="40"/>
      <c r="H161" s="41" t="s">
        <v>150</v>
      </c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3"/>
      <c r="BT161" s="44">
        <v>1</v>
      </c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5">
        <v>0</v>
      </c>
      <c r="CK161" s="45"/>
      <c r="CL161" s="45"/>
      <c r="CM161" s="45"/>
      <c r="CN161" s="45"/>
      <c r="CO161" s="45"/>
      <c r="CP161" s="45"/>
      <c r="CQ161" s="45"/>
      <c r="CR161" s="45"/>
      <c r="CS161" s="45"/>
      <c r="CT161" s="45"/>
      <c r="CU161" s="45"/>
      <c r="CV161" s="45"/>
      <c r="CW161" s="45"/>
      <c r="CX161" s="45"/>
      <c r="CY161" s="45"/>
      <c r="CZ161" s="45"/>
      <c r="DA161" s="45"/>
    </row>
    <row r="162" spans="1:161" s="2" customFormat="1" ht="15" customHeight="1" x14ac:dyDescent="0.25">
      <c r="A162" s="40" t="s">
        <v>172</v>
      </c>
      <c r="B162" s="40"/>
      <c r="C162" s="40"/>
      <c r="D162" s="40"/>
      <c r="E162" s="40"/>
      <c r="F162" s="40"/>
      <c r="G162" s="40"/>
      <c r="H162" s="41" t="s">
        <v>175</v>
      </c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3"/>
      <c r="BT162" s="44">
        <v>1</v>
      </c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5">
        <v>129600</v>
      </c>
      <c r="CK162" s="45"/>
      <c r="CL162" s="45"/>
      <c r="CM162" s="45"/>
      <c r="CN162" s="45"/>
      <c r="CO162" s="45"/>
      <c r="CP162" s="45"/>
      <c r="CQ162" s="45"/>
      <c r="CR162" s="45"/>
      <c r="CS162" s="45"/>
      <c r="CT162" s="45"/>
      <c r="CU162" s="45"/>
      <c r="CV162" s="45"/>
      <c r="CW162" s="45"/>
      <c r="CX162" s="45"/>
      <c r="CY162" s="45"/>
      <c r="CZ162" s="45"/>
      <c r="DA162" s="45"/>
    </row>
    <row r="163" spans="1:161" s="2" customFormat="1" ht="15" customHeight="1" x14ac:dyDescent="0.25">
      <c r="A163" s="40" t="s">
        <v>174</v>
      </c>
      <c r="B163" s="40"/>
      <c r="C163" s="40"/>
      <c r="D163" s="40"/>
      <c r="E163" s="40"/>
      <c r="F163" s="40"/>
      <c r="G163" s="40"/>
      <c r="H163" s="41" t="s">
        <v>173</v>
      </c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3"/>
      <c r="BT163" s="44">
        <v>1</v>
      </c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5">
        <v>0</v>
      </c>
      <c r="CK163" s="45"/>
      <c r="CL163" s="45"/>
      <c r="CM163" s="45"/>
      <c r="CN163" s="45"/>
      <c r="CO163" s="45"/>
      <c r="CP163" s="45"/>
      <c r="CQ163" s="45"/>
      <c r="CR163" s="45"/>
      <c r="CS163" s="45"/>
      <c r="CT163" s="45"/>
      <c r="CU163" s="45"/>
      <c r="CV163" s="45"/>
      <c r="CW163" s="45"/>
      <c r="CX163" s="45"/>
      <c r="CY163" s="45"/>
      <c r="CZ163" s="45"/>
      <c r="DA163" s="45"/>
    </row>
    <row r="164" spans="1:161" s="2" customFormat="1" ht="15" customHeight="1" x14ac:dyDescent="0.25">
      <c r="A164" s="40"/>
      <c r="B164" s="40"/>
      <c r="C164" s="40"/>
      <c r="D164" s="40"/>
      <c r="E164" s="40"/>
      <c r="F164" s="40"/>
      <c r="G164" s="40"/>
      <c r="H164" s="105" t="s">
        <v>15</v>
      </c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6"/>
      <c r="AT164" s="106"/>
      <c r="AU164" s="106"/>
      <c r="AV164" s="106"/>
      <c r="AW164" s="106"/>
      <c r="AX164" s="106"/>
      <c r="AY164" s="106"/>
      <c r="AZ164" s="106"/>
      <c r="BA164" s="106"/>
      <c r="BB164" s="106"/>
      <c r="BC164" s="106"/>
      <c r="BD164" s="106"/>
      <c r="BE164" s="106"/>
      <c r="BF164" s="106"/>
      <c r="BG164" s="106"/>
      <c r="BH164" s="106"/>
      <c r="BI164" s="106"/>
      <c r="BJ164" s="106"/>
      <c r="BK164" s="106"/>
      <c r="BL164" s="106"/>
      <c r="BM164" s="106"/>
      <c r="BN164" s="106"/>
      <c r="BO164" s="106"/>
      <c r="BP164" s="106"/>
      <c r="BQ164" s="106"/>
      <c r="BR164" s="106"/>
      <c r="BS164" s="107"/>
      <c r="BT164" s="44" t="s">
        <v>16</v>
      </c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5">
        <f>SUM(CJ154:DA163)</f>
        <v>325500</v>
      </c>
      <c r="CK164" s="45"/>
      <c r="CL164" s="45"/>
      <c r="CM164" s="45"/>
      <c r="CN164" s="45"/>
      <c r="CO164" s="45"/>
      <c r="CP164" s="45"/>
      <c r="CQ164" s="45"/>
      <c r="CR164" s="45"/>
      <c r="CS164" s="45"/>
      <c r="CT164" s="45"/>
      <c r="CU164" s="45"/>
      <c r="CV164" s="45"/>
      <c r="CW164" s="45"/>
      <c r="CX164" s="45"/>
      <c r="CY164" s="45"/>
      <c r="CZ164" s="45"/>
      <c r="DA164" s="45"/>
    </row>
    <row r="165" spans="1:161" s="2" customFormat="1" ht="12" customHeight="1" x14ac:dyDescent="0.25"/>
    <row r="166" spans="1:161" s="4" customFormat="1" ht="28.5" customHeight="1" x14ac:dyDescent="0.2">
      <c r="A166" s="55" t="s">
        <v>96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</row>
    <row r="167" spans="1:161" s="2" customFormat="1" ht="10.5" customHeight="1" x14ac:dyDescent="0.25"/>
    <row r="168" spans="1:161" s="5" customFormat="1" ht="30" customHeight="1" x14ac:dyDescent="0.2">
      <c r="A168" s="49" t="s">
        <v>4</v>
      </c>
      <c r="B168" s="50"/>
      <c r="C168" s="50"/>
      <c r="D168" s="50"/>
      <c r="E168" s="50"/>
      <c r="F168" s="50"/>
      <c r="G168" s="51"/>
      <c r="H168" s="49" t="s">
        <v>64</v>
      </c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1"/>
      <c r="BD168" s="49" t="s">
        <v>86</v>
      </c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1"/>
      <c r="BT168" s="49" t="s">
        <v>97</v>
      </c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1"/>
      <c r="CJ168" s="49" t="s">
        <v>98</v>
      </c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1"/>
    </row>
    <row r="169" spans="1:161" s="6" customFormat="1" x14ac:dyDescent="0.2">
      <c r="A169" s="48"/>
      <c r="B169" s="48"/>
      <c r="C169" s="48"/>
      <c r="D169" s="48"/>
      <c r="E169" s="48"/>
      <c r="F169" s="48"/>
      <c r="G169" s="48"/>
      <c r="H169" s="48">
        <v>1</v>
      </c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>
        <v>2</v>
      </c>
      <c r="BE169" s="48"/>
      <c r="BF169" s="48"/>
      <c r="BG169" s="48"/>
      <c r="BH169" s="48"/>
      <c r="BI169" s="48"/>
      <c r="BJ169" s="48"/>
      <c r="BK169" s="48"/>
      <c r="BL169" s="48"/>
      <c r="BM169" s="48"/>
      <c r="BN169" s="48"/>
      <c r="BO169" s="48"/>
      <c r="BP169" s="48"/>
      <c r="BQ169" s="48"/>
      <c r="BR169" s="48"/>
      <c r="BS169" s="48"/>
      <c r="BT169" s="48">
        <v>3</v>
      </c>
      <c r="BU169" s="48"/>
      <c r="BV169" s="48"/>
      <c r="BW169" s="48"/>
      <c r="BX169" s="48"/>
      <c r="BY169" s="48"/>
      <c r="BZ169" s="48"/>
      <c r="CA169" s="48"/>
      <c r="CB169" s="48"/>
      <c r="CC169" s="48"/>
      <c r="CD169" s="48"/>
      <c r="CE169" s="48"/>
      <c r="CF169" s="48"/>
      <c r="CG169" s="48"/>
      <c r="CH169" s="48"/>
      <c r="CI169" s="48"/>
      <c r="CJ169" s="48">
        <v>4</v>
      </c>
      <c r="CK169" s="48"/>
      <c r="CL169" s="48"/>
      <c r="CM169" s="48"/>
      <c r="CN169" s="48"/>
      <c r="CO169" s="48"/>
      <c r="CP169" s="48"/>
      <c r="CQ169" s="48"/>
      <c r="CR169" s="48"/>
      <c r="CS169" s="48"/>
      <c r="CT169" s="48"/>
      <c r="CU169" s="48"/>
      <c r="CV169" s="48"/>
      <c r="CW169" s="48"/>
      <c r="CX169" s="48"/>
      <c r="CY169" s="48"/>
      <c r="CZ169" s="48"/>
      <c r="DA169" s="48"/>
    </row>
    <row r="170" spans="1:161" s="7" customFormat="1" ht="15" customHeight="1" x14ac:dyDescent="0.2">
      <c r="A170" s="40" t="s">
        <v>17</v>
      </c>
      <c r="B170" s="40"/>
      <c r="C170" s="40"/>
      <c r="D170" s="40"/>
      <c r="E170" s="40"/>
      <c r="F170" s="40"/>
      <c r="G170" s="40"/>
      <c r="H170" s="46" t="s">
        <v>130</v>
      </c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4">
        <v>244</v>
      </c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>
        <v>1600</v>
      </c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5">
        <f>389800</f>
        <v>389800</v>
      </c>
      <c r="CK170" s="45"/>
      <c r="CL170" s="45"/>
      <c r="CM170" s="45"/>
      <c r="CN170" s="45"/>
      <c r="CO170" s="45"/>
      <c r="CP170" s="45"/>
      <c r="CQ170" s="45"/>
      <c r="CR170" s="45"/>
      <c r="CS170" s="45"/>
      <c r="CT170" s="45"/>
      <c r="CU170" s="45"/>
      <c r="CV170" s="45"/>
      <c r="CW170" s="45"/>
      <c r="CX170" s="45"/>
      <c r="CY170" s="45"/>
      <c r="CZ170" s="45"/>
      <c r="DA170" s="45"/>
    </row>
    <row r="171" spans="1:161" s="7" customFormat="1" ht="15" customHeight="1" x14ac:dyDescent="0.2">
      <c r="A171" s="40" t="s">
        <v>18</v>
      </c>
      <c r="B171" s="40"/>
      <c r="C171" s="40"/>
      <c r="D171" s="40"/>
      <c r="E171" s="40"/>
      <c r="F171" s="40"/>
      <c r="G171" s="40"/>
      <c r="H171" s="46" t="s">
        <v>131</v>
      </c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4">
        <v>1150</v>
      </c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>
        <v>55</v>
      </c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5">
        <v>63200</v>
      </c>
      <c r="CK171" s="45"/>
      <c r="CL171" s="45"/>
      <c r="CM171" s="45"/>
      <c r="CN171" s="45"/>
      <c r="CO171" s="45"/>
      <c r="CP171" s="45"/>
      <c r="CQ171" s="45"/>
      <c r="CR171" s="45"/>
      <c r="CS171" s="45"/>
      <c r="CT171" s="45"/>
      <c r="CU171" s="45"/>
      <c r="CV171" s="45"/>
      <c r="CW171" s="45"/>
      <c r="CX171" s="45"/>
      <c r="CY171" s="45"/>
      <c r="CZ171" s="45"/>
      <c r="DA171" s="45"/>
    </row>
    <row r="172" spans="1:161" s="7" customFormat="1" ht="15" customHeight="1" x14ac:dyDescent="0.2">
      <c r="A172" s="40" t="s">
        <v>19</v>
      </c>
      <c r="B172" s="40"/>
      <c r="C172" s="40"/>
      <c r="D172" s="40"/>
      <c r="E172" s="40"/>
      <c r="F172" s="40"/>
      <c r="G172" s="40"/>
      <c r="H172" s="46" t="s">
        <v>132</v>
      </c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5"/>
      <c r="CK172" s="45"/>
      <c r="CL172" s="45"/>
      <c r="CM172" s="45"/>
      <c r="CN172" s="45"/>
      <c r="CO172" s="45"/>
      <c r="CP172" s="45"/>
      <c r="CQ172" s="45"/>
      <c r="CR172" s="45"/>
      <c r="CS172" s="45"/>
      <c r="CT172" s="45"/>
      <c r="CU172" s="45"/>
      <c r="CV172" s="45"/>
      <c r="CW172" s="45"/>
      <c r="CX172" s="45"/>
      <c r="CY172" s="45"/>
      <c r="CZ172" s="45"/>
      <c r="DA172" s="45"/>
    </row>
    <row r="173" spans="1:161" s="7" customFormat="1" ht="15" customHeight="1" x14ac:dyDescent="0.2">
      <c r="A173" s="40" t="s">
        <v>23</v>
      </c>
      <c r="B173" s="40"/>
      <c r="C173" s="40"/>
      <c r="D173" s="40"/>
      <c r="E173" s="40"/>
      <c r="F173" s="40"/>
      <c r="G173" s="40"/>
      <c r="H173" s="46" t="s">
        <v>137</v>
      </c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5">
        <v>5000</v>
      </c>
      <c r="CK173" s="45"/>
      <c r="CL173" s="45"/>
      <c r="CM173" s="45"/>
      <c r="CN173" s="45"/>
      <c r="CO173" s="45"/>
      <c r="CP173" s="45"/>
      <c r="CQ173" s="45"/>
      <c r="CR173" s="45"/>
      <c r="CS173" s="45"/>
      <c r="CT173" s="45"/>
      <c r="CU173" s="45"/>
      <c r="CV173" s="45"/>
      <c r="CW173" s="45"/>
      <c r="CX173" s="45"/>
      <c r="CY173" s="45"/>
      <c r="CZ173" s="45"/>
      <c r="DA173" s="45"/>
    </row>
    <row r="174" spans="1:161" s="7" customFormat="1" ht="15" customHeight="1" x14ac:dyDescent="0.2">
      <c r="A174" s="40"/>
      <c r="B174" s="40"/>
      <c r="C174" s="40"/>
      <c r="D174" s="40"/>
      <c r="E174" s="40"/>
      <c r="F174" s="40"/>
      <c r="G174" s="40"/>
      <c r="H174" s="53" t="s">
        <v>15</v>
      </c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 t="s">
        <v>16</v>
      </c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5">
        <f>CJ170+CJ171+CJ173</f>
        <v>458000</v>
      </c>
      <c r="CK174" s="45"/>
      <c r="CL174" s="45"/>
      <c r="CM174" s="45"/>
      <c r="CN174" s="45"/>
      <c r="CO174" s="45"/>
      <c r="CP174" s="45"/>
      <c r="CQ174" s="45"/>
      <c r="CR174" s="45"/>
      <c r="CS174" s="45"/>
      <c r="CT174" s="45"/>
      <c r="CU174" s="45"/>
      <c r="CV174" s="45"/>
      <c r="CW174" s="45"/>
      <c r="CX174" s="45"/>
      <c r="CY174" s="45"/>
      <c r="CZ174" s="45"/>
      <c r="DA174" s="45"/>
    </row>
    <row r="176" spans="1:161" s="4" customFormat="1" ht="24.75" customHeight="1" x14ac:dyDescent="0.2">
      <c r="A176" s="8" t="s">
        <v>133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100">
        <f>EO18+CJ27+CM54+CE78+CL107+CL126+CJ148+CJ164+CJ174+CJ67</f>
        <v>6485200</v>
      </c>
      <c r="BX176" s="101"/>
      <c r="BY176" s="101"/>
      <c r="BZ176" s="101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1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</row>
    <row r="177" spans="1:105" ht="13.5" customHeight="1" x14ac:dyDescent="0.2">
      <c r="A177" s="102"/>
      <c r="B177" s="102"/>
      <c r="C177" s="102"/>
      <c r="D177" s="102"/>
      <c r="E177" s="102"/>
      <c r="F177" s="102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3"/>
      <c r="BW177" s="104"/>
      <c r="BX177" s="104"/>
      <c r="BY177" s="104"/>
      <c r="BZ177" s="104"/>
      <c r="CA177" s="104"/>
      <c r="CB177" s="104"/>
      <c r="CC177" s="104"/>
      <c r="CD177" s="104"/>
      <c r="CE177" s="104"/>
      <c r="CF177" s="104"/>
      <c r="CG177" s="104"/>
      <c r="CH177" s="104"/>
      <c r="CI177" s="104"/>
      <c r="CJ177" s="104"/>
      <c r="CK177" s="104"/>
      <c r="CL177" s="104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</row>
    <row r="178" spans="1:105" ht="13.5" customHeight="1" x14ac:dyDescent="0.2">
      <c r="A178" s="102"/>
      <c r="B178" s="102"/>
      <c r="C178" s="102"/>
      <c r="D178" s="102"/>
      <c r="E178" s="102"/>
      <c r="F178" s="102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03"/>
      <c r="AH178" s="103"/>
      <c r="AI178" s="103"/>
      <c r="AJ178" s="103"/>
      <c r="AK178" s="103"/>
      <c r="AL178" s="103"/>
      <c r="AM178" s="103"/>
      <c r="AN178" s="103"/>
      <c r="AO178" s="103"/>
      <c r="AP178" s="103"/>
      <c r="AQ178" s="103"/>
      <c r="AR178" s="103"/>
      <c r="AS178" s="103"/>
      <c r="AT178" s="103"/>
      <c r="AU178" s="103"/>
      <c r="AV178" s="103"/>
      <c r="AW178" s="103"/>
      <c r="AX178" s="103"/>
      <c r="AY178" s="103"/>
      <c r="AZ178" s="103"/>
      <c r="BA178" s="103"/>
      <c r="BB178" s="103"/>
      <c r="BC178" s="103"/>
      <c r="BD178" s="103"/>
      <c r="BE178" s="103"/>
      <c r="BF178" s="103"/>
      <c r="BG178" s="103"/>
      <c r="BH178" s="103"/>
      <c r="BI178" s="103"/>
      <c r="BJ178" s="103"/>
      <c r="BK178" s="103"/>
      <c r="BL178" s="103"/>
      <c r="BM178" s="103"/>
      <c r="BN178" s="103"/>
      <c r="BO178" s="103"/>
      <c r="BP178" s="103"/>
      <c r="BQ178" s="103"/>
      <c r="BR178" s="103"/>
      <c r="BS178" s="103"/>
      <c r="BT178" s="103"/>
      <c r="BU178" s="103"/>
      <c r="BV178" s="103"/>
      <c r="BW178" s="104"/>
      <c r="BX178" s="104"/>
      <c r="BY178" s="104"/>
      <c r="BZ178" s="104"/>
      <c r="CA178" s="104"/>
      <c r="CB178" s="104"/>
      <c r="CC178" s="104"/>
      <c r="CD178" s="104"/>
      <c r="CE178" s="104"/>
      <c r="CF178" s="104"/>
      <c r="CG178" s="104"/>
      <c r="CH178" s="104"/>
      <c r="CI178" s="104"/>
      <c r="CJ178" s="104"/>
      <c r="CK178" s="104"/>
      <c r="CL178" s="104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</row>
    <row r="179" spans="1:105" ht="13.5" customHeight="1" x14ac:dyDescent="0.2">
      <c r="A179" s="102"/>
      <c r="B179" s="102"/>
      <c r="C179" s="102"/>
      <c r="D179" s="102"/>
      <c r="E179" s="102"/>
      <c r="F179" s="102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3"/>
      <c r="AE179" s="103"/>
      <c r="AF179" s="103"/>
      <c r="AG179" s="103"/>
      <c r="AH179" s="103"/>
      <c r="AI179" s="103"/>
      <c r="AJ179" s="103"/>
      <c r="AK179" s="103"/>
      <c r="AL179" s="103"/>
      <c r="AM179" s="103"/>
      <c r="AN179" s="103"/>
      <c r="AO179" s="103"/>
      <c r="AP179" s="103"/>
      <c r="AQ179" s="103"/>
      <c r="AR179" s="103"/>
      <c r="AS179" s="103"/>
      <c r="AT179" s="103"/>
      <c r="AU179" s="103"/>
      <c r="AV179" s="103"/>
      <c r="AW179" s="103"/>
      <c r="AX179" s="103"/>
      <c r="AY179" s="103"/>
      <c r="AZ179" s="103"/>
      <c r="BA179" s="103"/>
      <c r="BB179" s="103"/>
      <c r="BC179" s="103"/>
      <c r="BD179" s="103"/>
      <c r="BE179" s="103"/>
      <c r="BF179" s="103"/>
      <c r="BG179" s="103"/>
      <c r="BH179" s="103"/>
      <c r="BI179" s="103"/>
      <c r="BJ179" s="103"/>
      <c r="BK179" s="103"/>
      <c r="BL179" s="103"/>
      <c r="BM179" s="103"/>
      <c r="BN179" s="103"/>
      <c r="BO179" s="103"/>
      <c r="BP179" s="103"/>
      <c r="BQ179" s="103"/>
      <c r="BR179" s="103"/>
      <c r="BS179" s="103"/>
      <c r="BT179" s="103"/>
      <c r="BU179" s="103"/>
      <c r="BV179" s="103"/>
      <c r="BW179" s="104"/>
      <c r="BX179" s="104"/>
      <c r="BY179" s="104"/>
      <c r="BZ179" s="104"/>
      <c r="CA179" s="104"/>
      <c r="CB179" s="104"/>
      <c r="CC179" s="104"/>
      <c r="CD179" s="104"/>
      <c r="CE179" s="104"/>
      <c r="CF179" s="104"/>
      <c r="CG179" s="104"/>
      <c r="CH179" s="104"/>
      <c r="CI179" s="104"/>
      <c r="CJ179" s="104"/>
      <c r="CK179" s="104"/>
      <c r="CL179" s="104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</row>
  </sheetData>
  <mergeCells count="661">
    <mergeCell ref="CJ146:DA146"/>
    <mergeCell ref="A144:G144"/>
    <mergeCell ref="H144:BC144"/>
    <mergeCell ref="BD144:BS144"/>
    <mergeCell ref="BT144:CI144"/>
    <mergeCell ref="CJ144:DA144"/>
    <mergeCell ref="A178:F178"/>
    <mergeCell ref="G178:BV178"/>
    <mergeCell ref="BW178:CL178"/>
    <mergeCell ref="A150:DA150"/>
    <mergeCell ref="A152:G152"/>
    <mergeCell ref="H152:BS152"/>
    <mergeCell ref="BT152:CI152"/>
    <mergeCell ref="CJ152:DA152"/>
    <mergeCell ref="BT156:CI156"/>
    <mergeCell ref="CJ156:DA156"/>
    <mergeCell ref="A158:G158"/>
    <mergeCell ref="H158:BS158"/>
    <mergeCell ref="BT158:CI158"/>
    <mergeCell ref="CJ158:DA158"/>
    <mergeCell ref="A159:G159"/>
    <mergeCell ref="H159:BS159"/>
    <mergeCell ref="BT159:CI159"/>
    <mergeCell ref="CJ159:DA159"/>
    <mergeCell ref="A179:F179"/>
    <mergeCell ref="G179:BV179"/>
    <mergeCell ref="BW179:CL179"/>
    <mergeCell ref="BW177:CL177"/>
    <mergeCell ref="A177:F177"/>
    <mergeCell ref="G177:BV177"/>
    <mergeCell ref="A153:G153"/>
    <mergeCell ref="H153:BS153"/>
    <mergeCell ref="BT153:CI153"/>
    <mergeCell ref="CJ153:DA153"/>
    <mergeCell ref="CJ168:DA168"/>
    <mergeCell ref="H163:BS163"/>
    <mergeCell ref="BT163:CI163"/>
    <mergeCell ref="CJ163:DA163"/>
    <mergeCell ref="A164:G164"/>
    <mergeCell ref="H164:BS164"/>
    <mergeCell ref="BT164:CI164"/>
    <mergeCell ref="CJ164:DA164"/>
    <mergeCell ref="A154:G154"/>
    <mergeCell ref="H154:BS154"/>
    <mergeCell ref="BT154:CI154"/>
    <mergeCell ref="CJ154:DA154"/>
    <mergeCell ref="A156:G156"/>
    <mergeCell ref="H156:BS156"/>
    <mergeCell ref="A13:X13"/>
    <mergeCell ref="Y13:AN13"/>
    <mergeCell ref="AO13:BE13"/>
    <mergeCell ref="BF13:BW13"/>
    <mergeCell ref="BX13:CP13"/>
    <mergeCell ref="A22:F22"/>
    <mergeCell ref="G22:AD22"/>
    <mergeCell ref="BW176:CL176"/>
    <mergeCell ref="A173:G173"/>
    <mergeCell ref="CJ22:DA22"/>
    <mergeCell ref="CJ33:DA33"/>
    <mergeCell ref="A32:F32"/>
    <mergeCell ref="G32:AD32"/>
    <mergeCell ref="AE32:AY32"/>
    <mergeCell ref="AZ32:BQ32"/>
    <mergeCell ref="BR32:CI32"/>
    <mergeCell ref="H173:BC173"/>
    <mergeCell ref="BD173:BS173"/>
    <mergeCell ref="BT173:CI173"/>
    <mergeCell ref="AE22:BC22"/>
    <mergeCell ref="BD22:BS22"/>
    <mergeCell ref="BT22:CI22"/>
    <mergeCell ref="AO15:BE15"/>
    <mergeCell ref="BF15:BW15"/>
    <mergeCell ref="BX15:CP15"/>
    <mergeCell ref="CJ173:DA173"/>
    <mergeCell ref="A65:G65"/>
    <mergeCell ref="H65:BC65"/>
    <mergeCell ref="BD65:BS65"/>
    <mergeCell ref="BT65:CI65"/>
    <mergeCell ref="CJ65:DA65"/>
    <mergeCell ref="A66:G66"/>
    <mergeCell ref="H66:BC66"/>
    <mergeCell ref="BD66:BS66"/>
    <mergeCell ref="BT66:CI66"/>
    <mergeCell ref="A67:G67"/>
    <mergeCell ref="H67:BC67"/>
    <mergeCell ref="BD67:BS67"/>
    <mergeCell ref="BT67:CI67"/>
    <mergeCell ref="A34:F34"/>
    <mergeCell ref="G34:AD34"/>
    <mergeCell ref="AE34:AY34"/>
    <mergeCell ref="AZ34:BQ34"/>
    <mergeCell ref="BR34:CI34"/>
    <mergeCell ref="A40:F40"/>
    <mergeCell ref="G40:BV40"/>
    <mergeCell ref="BW40:CL40"/>
    <mergeCell ref="A37:DA37"/>
    <mergeCell ref="A12:F12"/>
    <mergeCell ref="G12:X12"/>
    <mergeCell ref="Y12:AN12"/>
    <mergeCell ref="AO12:BE12"/>
    <mergeCell ref="A26:F26"/>
    <mergeCell ref="G26:AD26"/>
    <mergeCell ref="AE26:BC26"/>
    <mergeCell ref="CJ32:DA32"/>
    <mergeCell ref="A33:F33"/>
    <mergeCell ref="G33:AD33"/>
    <mergeCell ref="AE33:AY33"/>
    <mergeCell ref="AZ33:BQ33"/>
    <mergeCell ref="BR33:CI33"/>
    <mergeCell ref="G27:AD27"/>
    <mergeCell ref="AE27:BC27"/>
    <mergeCell ref="BD27:BS27"/>
    <mergeCell ref="BT27:CI27"/>
    <mergeCell ref="CJ27:DA27"/>
    <mergeCell ref="A16:F16"/>
    <mergeCell ref="G16:X16"/>
    <mergeCell ref="Y16:AN16"/>
    <mergeCell ref="AO16:BE16"/>
    <mergeCell ref="BF16:BW16"/>
    <mergeCell ref="BX16:CP16"/>
    <mergeCell ref="EO13:FE13"/>
    <mergeCell ref="DI12:DX12"/>
    <mergeCell ref="DY12:EN12"/>
    <mergeCell ref="EO12:FE12"/>
    <mergeCell ref="CQ13:DH13"/>
    <mergeCell ref="DI13:DX13"/>
    <mergeCell ref="DY13:EN13"/>
    <mergeCell ref="CQ12:DH12"/>
    <mergeCell ref="Y11:AN11"/>
    <mergeCell ref="AO11:BE11"/>
    <mergeCell ref="BF11:BW11"/>
    <mergeCell ref="DI11:DX11"/>
    <mergeCell ref="DY11:EN11"/>
    <mergeCell ref="BF12:BW12"/>
    <mergeCell ref="BX12:CP12"/>
    <mergeCell ref="AO7:BE8"/>
    <mergeCell ref="A10:FE10"/>
    <mergeCell ref="EO11:FE11"/>
    <mergeCell ref="BX11:CP11"/>
    <mergeCell ref="CQ11:DH11"/>
    <mergeCell ref="DI9:DX9"/>
    <mergeCell ref="DY9:EN9"/>
    <mergeCell ref="EO9:FE9"/>
    <mergeCell ref="A11:F11"/>
    <mergeCell ref="G11:X11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A3:FE3"/>
    <mergeCell ref="A4:FE4"/>
    <mergeCell ref="A5:FE5"/>
    <mergeCell ref="A6:F8"/>
    <mergeCell ref="G6:X8"/>
    <mergeCell ref="Y6:AN8"/>
    <mergeCell ref="AO6:DH6"/>
    <mergeCell ref="AZ31:BQ31"/>
    <mergeCell ref="BR31:CI31"/>
    <mergeCell ref="CJ31:DA31"/>
    <mergeCell ref="BF7:DH7"/>
    <mergeCell ref="BF8:BW8"/>
    <mergeCell ref="A14:FE14"/>
    <mergeCell ref="EO15:FE15"/>
    <mergeCell ref="A15:F15"/>
    <mergeCell ref="G15:X15"/>
    <mergeCell ref="Y15:AN15"/>
    <mergeCell ref="CJ26:DA26"/>
    <mergeCell ref="A27:F27"/>
    <mergeCell ref="DY18:EN18"/>
    <mergeCell ref="CQ16:DH16"/>
    <mergeCell ref="DI16:DX16"/>
    <mergeCell ref="DY16:EN16"/>
    <mergeCell ref="A17:X17"/>
    <mergeCell ref="A39:F39"/>
    <mergeCell ref="G39:BV39"/>
    <mergeCell ref="BW39:CL39"/>
    <mergeCell ref="CM39:DA39"/>
    <mergeCell ref="H44:BV44"/>
    <mergeCell ref="BW44:CL44"/>
    <mergeCell ref="CM44:DA44"/>
    <mergeCell ref="CM40:DA40"/>
    <mergeCell ref="A41:F41"/>
    <mergeCell ref="H41:BV41"/>
    <mergeCell ref="BW41:CL41"/>
    <mergeCell ref="CM41:DA41"/>
    <mergeCell ref="A42:F43"/>
    <mergeCell ref="H42:BV42"/>
    <mergeCell ref="BW42:CL43"/>
    <mergeCell ref="CM42:DA43"/>
    <mergeCell ref="H43:BV43"/>
    <mergeCell ref="A45:F45"/>
    <mergeCell ref="H45:BV45"/>
    <mergeCell ref="BW45:CL45"/>
    <mergeCell ref="CM45:DA45"/>
    <mergeCell ref="A44:F44"/>
    <mergeCell ref="A47:F48"/>
    <mergeCell ref="H47:BV47"/>
    <mergeCell ref="BW47:CL48"/>
    <mergeCell ref="CM47:DA48"/>
    <mergeCell ref="H48:BV48"/>
    <mergeCell ref="A46:F46"/>
    <mergeCell ref="H46:BV46"/>
    <mergeCell ref="BW46:CL46"/>
    <mergeCell ref="CM46:DA46"/>
    <mergeCell ref="A49:F49"/>
    <mergeCell ref="H49:BV49"/>
    <mergeCell ref="BW49:CL49"/>
    <mergeCell ref="CM49:DA49"/>
    <mergeCell ref="A53:F53"/>
    <mergeCell ref="H53:BV53"/>
    <mergeCell ref="BW53:CL53"/>
    <mergeCell ref="CM53:DA53"/>
    <mergeCell ref="A54:F54"/>
    <mergeCell ref="G54:BV54"/>
    <mergeCell ref="BW54:CL54"/>
    <mergeCell ref="CM54:DA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55:F55"/>
    <mergeCell ref="G55:BV55"/>
    <mergeCell ref="BW55:CL55"/>
    <mergeCell ref="CM55:DA55"/>
    <mergeCell ref="CJ64:DA64"/>
    <mergeCell ref="A63:G63"/>
    <mergeCell ref="H63:BC63"/>
    <mergeCell ref="BD63:BS63"/>
    <mergeCell ref="BT63:CI63"/>
    <mergeCell ref="CJ63:DA63"/>
    <mergeCell ref="A64:G64"/>
    <mergeCell ref="H64:BC64"/>
    <mergeCell ref="BD64:BS64"/>
    <mergeCell ref="BT64:CI64"/>
    <mergeCell ref="A57:F57"/>
    <mergeCell ref="G57:BV57"/>
    <mergeCell ref="BW57:CL57"/>
    <mergeCell ref="CM57:DA57"/>
    <mergeCell ref="A59:DA59"/>
    <mergeCell ref="A61:DA61"/>
    <mergeCell ref="A56:F56"/>
    <mergeCell ref="G56:BV56"/>
    <mergeCell ref="BW56:CL56"/>
    <mergeCell ref="CM56:DA56"/>
    <mergeCell ref="A69:DA69"/>
    <mergeCell ref="A71:G71"/>
    <mergeCell ref="H71:BC71"/>
    <mergeCell ref="BD71:BS71"/>
    <mergeCell ref="BT71:CD71"/>
    <mergeCell ref="CE71:DA71"/>
    <mergeCell ref="A73:G73"/>
    <mergeCell ref="H73:BC73"/>
    <mergeCell ref="BD73:BS73"/>
    <mergeCell ref="BT73:CD73"/>
    <mergeCell ref="CE73:DA73"/>
    <mergeCell ref="A72:G72"/>
    <mergeCell ref="H72:BC72"/>
    <mergeCell ref="BD72:BS72"/>
    <mergeCell ref="BT72:CD72"/>
    <mergeCell ref="A78:G78"/>
    <mergeCell ref="H78:BC78"/>
    <mergeCell ref="BD78:BS78"/>
    <mergeCell ref="BT78:CD78"/>
    <mergeCell ref="CE78:DA78"/>
    <mergeCell ref="A77:G77"/>
    <mergeCell ref="H77:BC77"/>
    <mergeCell ref="BD77:BS77"/>
    <mergeCell ref="BT77:CD77"/>
    <mergeCell ref="CE77:DA77"/>
    <mergeCell ref="A83:G83"/>
    <mergeCell ref="H83:BC83"/>
    <mergeCell ref="BD83:BS83"/>
    <mergeCell ref="BT83:CI83"/>
    <mergeCell ref="CJ83:DA83"/>
    <mergeCell ref="A80:DA80"/>
    <mergeCell ref="A82:G82"/>
    <mergeCell ref="H82:BC82"/>
    <mergeCell ref="BD82:BS82"/>
    <mergeCell ref="BT82:CI82"/>
    <mergeCell ref="CJ82:DA82"/>
    <mergeCell ref="A85:G85"/>
    <mergeCell ref="H85:BC85"/>
    <mergeCell ref="BD85:BS85"/>
    <mergeCell ref="BT85:CI85"/>
    <mergeCell ref="CJ85:DA85"/>
    <mergeCell ref="A84:G84"/>
    <mergeCell ref="H84:BC84"/>
    <mergeCell ref="BD84:BS84"/>
    <mergeCell ref="BT84:CI84"/>
    <mergeCell ref="CJ84:DA84"/>
    <mergeCell ref="A88:DA88"/>
    <mergeCell ref="A90:G90"/>
    <mergeCell ref="H90:BC90"/>
    <mergeCell ref="BD90:BS90"/>
    <mergeCell ref="BT90:CI90"/>
    <mergeCell ref="CJ90:DA90"/>
    <mergeCell ref="A86:G86"/>
    <mergeCell ref="H86:BC86"/>
    <mergeCell ref="BD86:BS86"/>
    <mergeCell ref="BT86:CI86"/>
    <mergeCell ref="CJ86:DA86"/>
    <mergeCell ref="A92:G92"/>
    <mergeCell ref="H92:BC92"/>
    <mergeCell ref="BD92:BS92"/>
    <mergeCell ref="BT92:CI92"/>
    <mergeCell ref="CJ92:DA92"/>
    <mergeCell ref="A91:G91"/>
    <mergeCell ref="H91:BC91"/>
    <mergeCell ref="BD91:BS91"/>
    <mergeCell ref="BT91:CI91"/>
    <mergeCell ref="CJ91:DA91"/>
    <mergeCell ref="A96:DA96"/>
    <mergeCell ref="A93:G93"/>
    <mergeCell ref="H93:BC93"/>
    <mergeCell ref="BD93:BS93"/>
    <mergeCell ref="BT93:CI93"/>
    <mergeCell ref="CJ93:DA93"/>
    <mergeCell ref="A98:DA98"/>
    <mergeCell ref="A94:G94"/>
    <mergeCell ref="H94:BC94"/>
    <mergeCell ref="BD94:BS94"/>
    <mergeCell ref="BT94:CI94"/>
    <mergeCell ref="CJ94:DA94"/>
    <mergeCell ref="CL100:DA100"/>
    <mergeCell ref="A101:G101"/>
    <mergeCell ref="H101:AO101"/>
    <mergeCell ref="AP101:BE101"/>
    <mergeCell ref="BF101:BU101"/>
    <mergeCell ref="BV101:CK101"/>
    <mergeCell ref="CL101:DA101"/>
    <mergeCell ref="A100:G100"/>
    <mergeCell ref="H100:AO100"/>
    <mergeCell ref="AP100:BE100"/>
    <mergeCell ref="BF100:BU100"/>
    <mergeCell ref="BV100:CK100"/>
    <mergeCell ref="CL102:DA102"/>
    <mergeCell ref="A103:G103"/>
    <mergeCell ref="H103:AO103"/>
    <mergeCell ref="AP103:BE103"/>
    <mergeCell ref="BF103:BU103"/>
    <mergeCell ref="BV103:CK103"/>
    <mergeCell ref="CL103:DA103"/>
    <mergeCell ref="A102:G102"/>
    <mergeCell ref="H102:AO102"/>
    <mergeCell ref="AP102:BE102"/>
    <mergeCell ref="BF102:BU102"/>
    <mergeCell ref="BV102:CK102"/>
    <mergeCell ref="CL107:DA107"/>
    <mergeCell ref="A109:DA109"/>
    <mergeCell ref="A111:G111"/>
    <mergeCell ref="H111:BC111"/>
    <mergeCell ref="BD111:BS111"/>
    <mergeCell ref="BT111:CI111"/>
    <mergeCell ref="CJ111:DA111"/>
    <mergeCell ref="A107:G107"/>
    <mergeCell ref="H107:AO107"/>
    <mergeCell ref="AP107:BE107"/>
    <mergeCell ref="BF107:BU107"/>
    <mergeCell ref="BV107:CK107"/>
    <mergeCell ref="A113:G113"/>
    <mergeCell ref="H113:BC113"/>
    <mergeCell ref="BD113:BS113"/>
    <mergeCell ref="BT113:CI113"/>
    <mergeCell ref="CJ113:DA113"/>
    <mergeCell ref="A112:G112"/>
    <mergeCell ref="H112:BC112"/>
    <mergeCell ref="BD112:BS112"/>
    <mergeCell ref="BT112:CI112"/>
    <mergeCell ref="CJ112:DA112"/>
    <mergeCell ref="A115:G115"/>
    <mergeCell ref="H115:BC115"/>
    <mergeCell ref="BD115:BS115"/>
    <mergeCell ref="BT115:CI115"/>
    <mergeCell ref="CJ115:DA115"/>
    <mergeCell ref="A114:G114"/>
    <mergeCell ref="H114:BC114"/>
    <mergeCell ref="BD114:BS114"/>
    <mergeCell ref="CL121:DA121"/>
    <mergeCell ref="A120:G120"/>
    <mergeCell ref="H120:AO120"/>
    <mergeCell ref="AP120:BE120"/>
    <mergeCell ref="BF120:BU120"/>
    <mergeCell ref="BV120:CK120"/>
    <mergeCell ref="H119:AO119"/>
    <mergeCell ref="AP119:BE119"/>
    <mergeCell ref="BF119:BU119"/>
    <mergeCell ref="BV119:CK119"/>
    <mergeCell ref="BT114:CI114"/>
    <mergeCell ref="CJ114:DA114"/>
    <mergeCell ref="A117:DA117"/>
    <mergeCell ref="A119:G119"/>
    <mergeCell ref="CL119:DA119"/>
    <mergeCell ref="BV121:CK121"/>
    <mergeCell ref="CJ130:DA130"/>
    <mergeCell ref="AP124:BE124"/>
    <mergeCell ref="BF124:BU124"/>
    <mergeCell ref="BV124:CK124"/>
    <mergeCell ref="A131:G131"/>
    <mergeCell ref="H131:BC131"/>
    <mergeCell ref="BD131:BS131"/>
    <mergeCell ref="BT131:CI131"/>
    <mergeCell ref="CJ131:DA131"/>
    <mergeCell ref="A128:DA128"/>
    <mergeCell ref="CL124:DA124"/>
    <mergeCell ref="A126:G126"/>
    <mergeCell ref="H126:AO126"/>
    <mergeCell ref="AP126:BE126"/>
    <mergeCell ref="BF126:BU126"/>
    <mergeCell ref="BV126:CK126"/>
    <mergeCell ref="CL126:DA126"/>
    <mergeCell ref="A124:G124"/>
    <mergeCell ref="H124:AO124"/>
    <mergeCell ref="H133:BC133"/>
    <mergeCell ref="BD133:BS133"/>
    <mergeCell ref="BT133:CI133"/>
    <mergeCell ref="H130:BC130"/>
    <mergeCell ref="BD130:BS130"/>
    <mergeCell ref="BT130:CI130"/>
    <mergeCell ref="A130:G130"/>
    <mergeCell ref="H138:BC138"/>
    <mergeCell ref="BD138:BS138"/>
    <mergeCell ref="BT138:CI138"/>
    <mergeCell ref="CJ134:DA134"/>
    <mergeCell ref="A140:G140"/>
    <mergeCell ref="H140:BC140"/>
    <mergeCell ref="BD140:BS140"/>
    <mergeCell ref="BT140:CI140"/>
    <mergeCell ref="CJ140:DA140"/>
    <mergeCell ref="CJ138:DA138"/>
    <mergeCell ref="CJ133:DA133"/>
    <mergeCell ref="A132:G132"/>
    <mergeCell ref="H132:BC132"/>
    <mergeCell ref="BD132:BS132"/>
    <mergeCell ref="BT132:CI132"/>
    <mergeCell ref="CJ132:DA132"/>
    <mergeCell ref="A139:G139"/>
    <mergeCell ref="H139:BC139"/>
    <mergeCell ref="BD139:BS139"/>
    <mergeCell ref="BT139:CI139"/>
    <mergeCell ref="A134:G134"/>
    <mergeCell ref="H134:BC134"/>
    <mergeCell ref="BD134:BS134"/>
    <mergeCell ref="BT134:CI134"/>
    <mergeCell ref="A136:DA136"/>
    <mergeCell ref="A138:G138"/>
    <mergeCell ref="A133:G133"/>
    <mergeCell ref="CJ139:DA139"/>
    <mergeCell ref="A148:G148"/>
    <mergeCell ref="H148:BC148"/>
    <mergeCell ref="BD148:BS148"/>
    <mergeCell ref="BT148:CI148"/>
    <mergeCell ref="CJ148:DA148"/>
    <mergeCell ref="A147:G147"/>
    <mergeCell ref="H147:BC147"/>
    <mergeCell ref="BD147:BS147"/>
    <mergeCell ref="BT147:CI147"/>
    <mergeCell ref="CJ147:DA147"/>
    <mergeCell ref="A141:G141"/>
    <mergeCell ref="H141:BC141"/>
    <mergeCell ref="BD141:BS141"/>
    <mergeCell ref="BT141:CI141"/>
    <mergeCell ref="CJ141:DA141"/>
    <mergeCell ref="A142:G142"/>
    <mergeCell ref="H142:BC142"/>
    <mergeCell ref="BD142:BS142"/>
    <mergeCell ref="BT142:CI142"/>
    <mergeCell ref="CJ142:DA142"/>
    <mergeCell ref="A143:G143"/>
    <mergeCell ref="H143:BC143"/>
    <mergeCell ref="BD143:BS143"/>
    <mergeCell ref="A160:G160"/>
    <mergeCell ref="AV1:FE1"/>
    <mergeCell ref="A20:DZ20"/>
    <mergeCell ref="A174:G174"/>
    <mergeCell ref="H174:BC174"/>
    <mergeCell ref="BD174:BS174"/>
    <mergeCell ref="BT174:CI174"/>
    <mergeCell ref="CJ174:DA174"/>
    <mergeCell ref="A171:G171"/>
    <mergeCell ref="H171:BC171"/>
    <mergeCell ref="BD171:BS171"/>
    <mergeCell ref="CJ171:DA171"/>
    <mergeCell ref="A170:G170"/>
    <mergeCell ref="H170:BC170"/>
    <mergeCell ref="BD170:BS170"/>
    <mergeCell ref="BT170:CI170"/>
    <mergeCell ref="CJ170:DA170"/>
    <mergeCell ref="A74:G74"/>
    <mergeCell ref="H74:BC74"/>
    <mergeCell ref="BD74:BS74"/>
    <mergeCell ref="BT74:CD74"/>
    <mergeCell ref="CE74:DA74"/>
    <mergeCell ref="A76:G76"/>
    <mergeCell ref="H76:BC76"/>
    <mergeCell ref="A75:G75"/>
    <mergeCell ref="H75:BC75"/>
    <mergeCell ref="BD75:BS75"/>
    <mergeCell ref="BT75:CD75"/>
    <mergeCell ref="CE75:DA75"/>
    <mergeCell ref="CJ169:DA169"/>
    <mergeCell ref="A166:DA166"/>
    <mergeCell ref="A168:G168"/>
    <mergeCell ref="A169:G169"/>
    <mergeCell ref="H169:BC169"/>
    <mergeCell ref="A122:G122"/>
    <mergeCell ref="H122:AO122"/>
    <mergeCell ref="AP122:BE122"/>
    <mergeCell ref="BF122:BU122"/>
    <mergeCell ref="A104:G104"/>
    <mergeCell ref="H104:AO104"/>
    <mergeCell ref="AP104:BE104"/>
    <mergeCell ref="BF104:BU104"/>
    <mergeCell ref="BV104:CK104"/>
    <mergeCell ref="CL104:DA104"/>
    <mergeCell ref="A121:G121"/>
    <mergeCell ref="H121:AO121"/>
    <mergeCell ref="AP121:BE121"/>
    <mergeCell ref="BF121:BU121"/>
    <mergeCell ref="A29:DA29"/>
    <mergeCell ref="A31:F31"/>
    <mergeCell ref="G31:AD31"/>
    <mergeCell ref="AE31:AY31"/>
    <mergeCell ref="CJ34:DA34"/>
    <mergeCell ref="A35:F35"/>
    <mergeCell ref="G35:AD35"/>
    <mergeCell ref="AE35:AY35"/>
    <mergeCell ref="AZ35:BQ35"/>
    <mergeCell ref="BR35:CI35"/>
    <mergeCell ref="CJ35:DA35"/>
    <mergeCell ref="Y17:AN17"/>
    <mergeCell ref="AO17:BE17"/>
    <mergeCell ref="BF17:BW17"/>
    <mergeCell ref="BX17:CP17"/>
    <mergeCell ref="CQ17:DH17"/>
    <mergeCell ref="DI17:DX17"/>
    <mergeCell ref="DY17:EN17"/>
    <mergeCell ref="CJ155:DA155"/>
    <mergeCell ref="H168:BC168"/>
    <mergeCell ref="BT143:CI143"/>
    <mergeCell ref="CJ143:DA143"/>
    <mergeCell ref="CL123:DA123"/>
    <mergeCell ref="AP125:BE125"/>
    <mergeCell ref="BF125:BU125"/>
    <mergeCell ref="BV125:CK125"/>
    <mergeCell ref="CL125:DA125"/>
    <mergeCell ref="BD76:BS76"/>
    <mergeCell ref="BT76:CD76"/>
    <mergeCell ref="CE76:DA76"/>
    <mergeCell ref="CE72:DA72"/>
    <mergeCell ref="CJ67:DA67"/>
    <mergeCell ref="CJ23:DA23"/>
    <mergeCell ref="CJ25:DA25"/>
    <mergeCell ref="CJ24:DA24"/>
    <mergeCell ref="A24:F24"/>
    <mergeCell ref="A25:F25"/>
    <mergeCell ref="G25:AD25"/>
    <mergeCell ref="AE25:BC25"/>
    <mergeCell ref="BD25:BS25"/>
    <mergeCell ref="A18:X18"/>
    <mergeCell ref="Y18:AN18"/>
    <mergeCell ref="AO18:BE18"/>
    <mergeCell ref="BF18:BW18"/>
    <mergeCell ref="G24:AD24"/>
    <mergeCell ref="AE24:BC24"/>
    <mergeCell ref="BD24:BS24"/>
    <mergeCell ref="BT24:CI24"/>
    <mergeCell ref="BT25:CI25"/>
    <mergeCell ref="A23:F23"/>
    <mergeCell ref="G23:AD23"/>
    <mergeCell ref="AE23:BC23"/>
    <mergeCell ref="BD23:BS23"/>
    <mergeCell ref="BT23:CI23"/>
    <mergeCell ref="BX18:CP18"/>
    <mergeCell ref="A105:G105"/>
    <mergeCell ref="H105:AO105"/>
    <mergeCell ref="A125:G125"/>
    <mergeCell ref="H125:AO125"/>
    <mergeCell ref="A172:G172"/>
    <mergeCell ref="H172:BC172"/>
    <mergeCell ref="BD172:BS172"/>
    <mergeCell ref="BT172:CI172"/>
    <mergeCell ref="BD169:BS169"/>
    <mergeCell ref="BT169:CI169"/>
    <mergeCell ref="BT171:CI171"/>
    <mergeCell ref="A163:G163"/>
    <mergeCell ref="A123:G123"/>
    <mergeCell ref="H123:AO123"/>
    <mergeCell ref="AP123:BE123"/>
    <mergeCell ref="BF123:BU123"/>
    <mergeCell ref="BV123:CK123"/>
    <mergeCell ref="A106:G106"/>
    <mergeCell ref="H106:AO106"/>
    <mergeCell ref="A155:G155"/>
    <mergeCell ref="H155:BS155"/>
    <mergeCell ref="BT155:CI155"/>
    <mergeCell ref="BD168:BS168"/>
    <mergeCell ref="BT168:CI168"/>
    <mergeCell ref="CJ172:DA172"/>
    <mergeCell ref="AV2:FE2"/>
    <mergeCell ref="CL120:DA120"/>
    <mergeCell ref="CL105:DA105"/>
    <mergeCell ref="BV122:CK122"/>
    <mergeCell ref="CL122:DA122"/>
    <mergeCell ref="BV106:CK106"/>
    <mergeCell ref="CL106:DA106"/>
    <mergeCell ref="AP106:BE106"/>
    <mergeCell ref="BF106:BU106"/>
    <mergeCell ref="AP105:BE105"/>
    <mergeCell ref="BF105:BU105"/>
    <mergeCell ref="BV105:CK105"/>
    <mergeCell ref="EO18:FE18"/>
    <mergeCell ref="EO16:FE16"/>
    <mergeCell ref="CQ18:DH18"/>
    <mergeCell ref="CQ15:DH15"/>
    <mergeCell ref="DI15:DX15"/>
    <mergeCell ref="DY15:EN15"/>
    <mergeCell ref="EO17:FE17"/>
    <mergeCell ref="DI18:DX18"/>
    <mergeCell ref="CJ66:DA66"/>
    <mergeCell ref="BD26:BS26"/>
    <mergeCell ref="BT26:CI26"/>
    <mergeCell ref="A162:G162"/>
    <mergeCell ref="H161:BS161"/>
    <mergeCell ref="BT161:CI161"/>
    <mergeCell ref="CJ161:DA161"/>
    <mergeCell ref="H160:BS160"/>
    <mergeCell ref="BT160:CI160"/>
    <mergeCell ref="CJ160:DA160"/>
    <mergeCell ref="A145:G145"/>
    <mergeCell ref="H145:BC145"/>
    <mergeCell ref="BD145:BS145"/>
    <mergeCell ref="BT145:CI145"/>
    <mergeCell ref="CJ145:DA145"/>
    <mergeCell ref="A157:G157"/>
    <mergeCell ref="H157:BS157"/>
    <mergeCell ref="BT157:CI157"/>
    <mergeCell ref="CJ157:DA157"/>
    <mergeCell ref="A161:G161"/>
    <mergeCell ref="H162:BS162"/>
    <mergeCell ref="BT162:CI162"/>
    <mergeCell ref="CJ162:DA162"/>
    <mergeCell ref="A146:G146"/>
    <mergeCell ref="H146:BC146"/>
    <mergeCell ref="BD146:BS146"/>
    <mergeCell ref="BT146:CI146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07"/>
  <sheetViews>
    <sheetView topLeftCell="A91" zoomScaleNormal="100" zoomScaleSheetLayoutView="100" workbookViewId="0">
      <selection activeCell="FC87" sqref="FB87:FC87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56" t="s">
        <v>134</v>
      </c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</row>
    <row r="3" spans="1:161" s="3" customFormat="1" ht="15.75" x14ac:dyDescent="0.25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</row>
    <row r="4" spans="1:161" s="2" customFormat="1" ht="15" x14ac:dyDescent="0.25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</row>
    <row r="5" spans="1:161" s="2" customFormat="1" ht="15" x14ac:dyDescent="0.25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</row>
    <row r="6" spans="1:161" s="5" customFormat="1" ht="13.5" customHeight="1" x14ac:dyDescent="0.2">
      <c r="A6" s="49" t="s">
        <v>4</v>
      </c>
      <c r="B6" s="50"/>
      <c r="C6" s="50"/>
      <c r="D6" s="50"/>
      <c r="E6" s="50"/>
      <c r="F6" s="51"/>
      <c r="G6" s="49" t="s">
        <v>5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1"/>
      <c r="Y6" s="49" t="s">
        <v>6</v>
      </c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1"/>
      <c r="AO6" s="57" t="s">
        <v>7</v>
      </c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9"/>
      <c r="DI6" s="49" t="s">
        <v>8</v>
      </c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1"/>
      <c r="DY6" s="49" t="s">
        <v>103</v>
      </c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1"/>
      <c r="EO6" s="49" t="s">
        <v>9</v>
      </c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1"/>
    </row>
    <row r="7" spans="1:161" s="5" customFormat="1" ht="13.5" customHeight="1" x14ac:dyDescent="0.2">
      <c r="A7" s="90"/>
      <c r="B7" s="91"/>
      <c r="C7" s="91"/>
      <c r="D7" s="91"/>
      <c r="E7" s="91"/>
      <c r="F7" s="92"/>
      <c r="G7" s="90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2"/>
      <c r="Y7" s="90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2"/>
      <c r="AO7" s="49" t="s">
        <v>10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1"/>
      <c r="BF7" s="57" t="s">
        <v>11</v>
      </c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9"/>
      <c r="DI7" s="90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2"/>
      <c r="DY7" s="90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2"/>
      <c r="EO7" s="90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2"/>
    </row>
    <row r="8" spans="1:161" s="5" customFormat="1" ht="39.75" customHeight="1" x14ac:dyDescent="0.2">
      <c r="A8" s="93"/>
      <c r="B8" s="94"/>
      <c r="C8" s="94"/>
      <c r="D8" s="94"/>
      <c r="E8" s="94"/>
      <c r="F8" s="95"/>
      <c r="G8" s="93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  <c r="Y8" s="93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5"/>
      <c r="AO8" s="93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5"/>
      <c r="BF8" s="96" t="s">
        <v>12</v>
      </c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 t="s">
        <v>13</v>
      </c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 t="s">
        <v>14</v>
      </c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3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5"/>
      <c r="DY8" s="93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5"/>
      <c r="EO8" s="93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5"/>
    </row>
    <row r="9" spans="1:161" s="6" customFormat="1" x14ac:dyDescent="0.2">
      <c r="A9" s="48">
        <v>1</v>
      </c>
      <c r="B9" s="48"/>
      <c r="C9" s="48"/>
      <c r="D9" s="48"/>
      <c r="E9" s="48"/>
      <c r="F9" s="48"/>
      <c r="G9" s="48">
        <v>2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>
        <v>3</v>
      </c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>
        <v>4</v>
      </c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>
        <v>5</v>
      </c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>
        <v>6</v>
      </c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>
        <v>7</v>
      </c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>
        <v>8</v>
      </c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>
        <v>9</v>
      </c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>
        <v>10</v>
      </c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</row>
    <row r="10" spans="1:161" s="7" customFormat="1" ht="15" customHeight="1" x14ac:dyDescent="0.2">
      <c r="A10" s="97" t="s">
        <v>104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9"/>
    </row>
    <row r="11" spans="1:161" s="7" customFormat="1" ht="15" customHeight="1" x14ac:dyDescent="0.2">
      <c r="A11" s="40" t="s">
        <v>17</v>
      </c>
      <c r="B11" s="40"/>
      <c r="C11" s="40"/>
      <c r="D11" s="40"/>
      <c r="E11" s="40"/>
      <c r="F11" s="40"/>
      <c r="G11" s="46" t="s">
        <v>20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</row>
    <row r="12" spans="1:161" s="7" customFormat="1" ht="15" customHeight="1" x14ac:dyDescent="0.2">
      <c r="A12" s="40" t="s">
        <v>18</v>
      </c>
      <c r="B12" s="40"/>
      <c r="C12" s="40"/>
      <c r="D12" s="40"/>
      <c r="E12" s="40"/>
      <c r="F12" s="40"/>
      <c r="G12" s="46" t="s">
        <v>21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4">
        <v>2.5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>
        <f>BF12+CQ12</f>
        <v>11908</v>
      </c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>
        <v>6625</v>
      </c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>
        <v>5283</v>
      </c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>
        <v>1.7</v>
      </c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5">
        <f>AO12*Y12*DY12*12</f>
        <v>607308</v>
      </c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</row>
    <row r="13" spans="1:161" s="7" customFormat="1" ht="27.75" customHeight="1" x14ac:dyDescent="0.2">
      <c r="A13" s="40" t="s">
        <v>19</v>
      </c>
      <c r="B13" s="40"/>
      <c r="C13" s="40"/>
      <c r="D13" s="40"/>
      <c r="E13" s="40"/>
      <c r="F13" s="40"/>
      <c r="G13" s="46" t="s">
        <v>22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4">
        <v>1.5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>
        <f>BF13+CQ13</f>
        <v>22432</v>
      </c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>
        <v>8630</v>
      </c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>
        <v>13802</v>
      </c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>
        <v>1.7</v>
      </c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5">
        <f>AO13*Y13*DY13*12-27.2</f>
        <v>686392</v>
      </c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</row>
    <row r="14" spans="1:161" s="7" customFormat="1" ht="24" customHeight="1" x14ac:dyDescent="0.2">
      <c r="A14" s="40" t="s">
        <v>23</v>
      </c>
      <c r="B14" s="40"/>
      <c r="C14" s="40"/>
      <c r="D14" s="40"/>
      <c r="E14" s="40"/>
      <c r="F14" s="40"/>
      <c r="G14" s="46" t="s">
        <v>24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</row>
    <row r="15" spans="1:161" s="7" customFormat="1" ht="15" customHeight="1" x14ac:dyDescent="0.2">
      <c r="A15" s="52" t="s">
        <v>106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4"/>
      <c r="Y15" s="44" t="s">
        <v>16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 t="s">
        <v>16</v>
      </c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 t="s">
        <v>16</v>
      </c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 t="s">
        <v>16</v>
      </c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 t="s">
        <v>16</v>
      </c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 t="s">
        <v>16</v>
      </c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5">
        <f>EO12+EO13+EO14</f>
        <v>1293700</v>
      </c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</row>
    <row r="16" spans="1:161" s="7" customFormat="1" ht="15" customHeight="1" x14ac:dyDescent="0.2">
      <c r="A16" s="97" t="s">
        <v>105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9"/>
    </row>
    <row r="17" spans="1:161" s="7" customFormat="1" ht="15" customHeight="1" x14ac:dyDescent="0.2">
      <c r="A17" s="40" t="s">
        <v>17</v>
      </c>
      <c r="B17" s="40"/>
      <c r="C17" s="40"/>
      <c r="D17" s="40"/>
      <c r="E17" s="40"/>
      <c r="F17" s="40"/>
      <c r="G17" s="46" t="s">
        <v>20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4">
        <v>3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>
        <f>BF17+CQ17</f>
        <v>41098</v>
      </c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>
        <v>16735</v>
      </c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>
        <v>24363</v>
      </c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>
        <v>1.7</v>
      </c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5">
        <f>AO17*Y17*DY17*12+11.2</f>
        <v>2515208.7999999998</v>
      </c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</row>
    <row r="18" spans="1:161" s="7" customFormat="1" ht="15" customHeight="1" x14ac:dyDescent="0.2">
      <c r="A18" s="40" t="s">
        <v>18</v>
      </c>
      <c r="B18" s="40"/>
      <c r="C18" s="40"/>
      <c r="D18" s="40"/>
      <c r="E18" s="40"/>
      <c r="F18" s="40"/>
      <c r="G18" s="46" t="s">
        <v>21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4">
        <v>2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>
        <f>BF18+CQ18</f>
        <v>16242</v>
      </c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>
        <v>8263</v>
      </c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>
        <v>7979</v>
      </c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>
        <v>1.7</v>
      </c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5">
        <f>AO18*Y18*DY18*12</f>
        <v>662673.6</v>
      </c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</row>
    <row r="19" spans="1:161" s="7" customFormat="1" ht="27.75" customHeight="1" x14ac:dyDescent="0.2">
      <c r="A19" s="40" t="s">
        <v>19</v>
      </c>
      <c r="B19" s="40"/>
      <c r="C19" s="40"/>
      <c r="D19" s="40"/>
      <c r="E19" s="40"/>
      <c r="F19" s="40"/>
      <c r="G19" s="46" t="s">
        <v>22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4">
        <v>12</v>
      </c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>
        <f>BF19+BX19+CQ19</f>
        <v>24571</v>
      </c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>
        <v>11257</v>
      </c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>
        <v>1896</v>
      </c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>
        <v>11418</v>
      </c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>
        <v>20</v>
      </c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>
        <v>1.7</v>
      </c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5">
        <f>Y19*AO19*12*1.7</f>
        <v>6014980.7999999998</v>
      </c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</row>
    <row r="20" spans="1:161" s="7" customFormat="1" ht="24" customHeight="1" x14ac:dyDescent="0.2">
      <c r="A20" s="40" t="s">
        <v>23</v>
      </c>
      <c r="B20" s="40"/>
      <c r="C20" s="40"/>
      <c r="D20" s="40"/>
      <c r="E20" s="40"/>
      <c r="F20" s="40"/>
      <c r="G20" s="46" t="s">
        <v>24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4">
        <v>1</v>
      </c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>
        <f>BF20+CQ20</f>
        <v>16242</v>
      </c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>
        <v>8212</v>
      </c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>
        <v>8030</v>
      </c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>
        <v>1.7</v>
      </c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5">
        <f>AO20*DY20*12</f>
        <v>331336.8</v>
      </c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</row>
    <row r="21" spans="1:161" s="7" customFormat="1" ht="15" customHeight="1" x14ac:dyDescent="0.2">
      <c r="A21" s="52" t="s">
        <v>107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4"/>
      <c r="Y21" s="44" t="s">
        <v>16</v>
      </c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 t="s">
        <v>16</v>
      </c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 t="s">
        <v>16</v>
      </c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 t="s">
        <v>16</v>
      </c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 t="s">
        <v>16</v>
      </c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 t="s">
        <v>16</v>
      </c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5">
        <f>EO17+EO18+EO19+EO20</f>
        <v>9524200</v>
      </c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</row>
    <row r="22" spans="1:161" s="7" customFormat="1" ht="15" customHeight="1" x14ac:dyDescent="0.2">
      <c r="A22" s="52" t="s">
        <v>108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4"/>
      <c r="Y22" s="44" t="s">
        <v>16</v>
      </c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 t="s">
        <v>16</v>
      </c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 t="s">
        <v>16</v>
      </c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 t="s">
        <v>16</v>
      </c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 t="s">
        <v>16</v>
      </c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 t="s">
        <v>16</v>
      </c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5">
        <f>EO21+EO15</f>
        <v>10817900</v>
      </c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</row>
    <row r="24" spans="1:161" s="4" customFormat="1" ht="14.25" x14ac:dyDescent="0.2">
      <c r="A24" s="47" t="s">
        <v>25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</row>
    <row r="25" spans="1:161" s="2" customFormat="1" ht="10.5" customHeight="1" x14ac:dyDescent="0.25"/>
    <row r="26" spans="1:161" s="5" customFormat="1" ht="45" customHeight="1" x14ac:dyDescent="0.2">
      <c r="A26" s="49" t="s">
        <v>4</v>
      </c>
      <c r="B26" s="50"/>
      <c r="C26" s="50"/>
      <c r="D26" s="50"/>
      <c r="E26" s="50"/>
      <c r="F26" s="51"/>
      <c r="G26" s="49" t="s">
        <v>26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1"/>
      <c r="AE26" s="49" t="s">
        <v>27</v>
      </c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1"/>
      <c r="BD26" s="49" t="s">
        <v>28</v>
      </c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1"/>
      <c r="BT26" s="49" t="s">
        <v>29</v>
      </c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1"/>
      <c r="CJ26" s="49" t="s">
        <v>30</v>
      </c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1"/>
    </row>
    <row r="27" spans="1:161" s="6" customFormat="1" x14ac:dyDescent="0.2">
      <c r="A27" s="48">
        <v>1</v>
      </c>
      <c r="B27" s="48"/>
      <c r="C27" s="48"/>
      <c r="D27" s="48"/>
      <c r="E27" s="48"/>
      <c r="F27" s="48"/>
      <c r="G27" s="48">
        <v>2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>
        <v>3</v>
      </c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>
        <v>4</v>
      </c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>
        <v>5</v>
      </c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>
        <v>6</v>
      </c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</row>
    <row r="28" spans="1:161" s="7" customFormat="1" ht="15" customHeight="1" x14ac:dyDescent="0.2">
      <c r="A28" s="40" t="s">
        <v>17</v>
      </c>
      <c r="B28" s="40"/>
      <c r="C28" s="40"/>
      <c r="D28" s="40"/>
      <c r="E28" s="40"/>
      <c r="F28" s="40"/>
      <c r="G28" s="46" t="s">
        <v>109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4">
        <v>1250</v>
      </c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>
        <v>2</v>
      </c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5">
        <v>2000</v>
      </c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</row>
    <row r="29" spans="1:161" s="7" customFormat="1" ht="15" customHeight="1" x14ac:dyDescent="0.2">
      <c r="A29" s="40" t="s">
        <v>18</v>
      </c>
      <c r="B29" s="40"/>
      <c r="C29" s="40"/>
      <c r="D29" s="40"/>
      <c r="E29" s="40"/>
      <c r="F29" s="40"/>
      <c r="G29" s="46" t="s">
        <v>111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</row>
    <row r="30" spans="1:161" s="7" customFormat="1" ht="15" customHeight="1" x14ac:dyDescent="0.2">
      <c r="A30" s="40" t="s">
        <v>19</v>
      </c>
      <c r="B30" s="40"/>
      <c r="C30" s="40"/>
      <c r="D30" s="40"/>
      <c r="E30" s="40"/>
      <c r="F30" s="40"/>
      <c r="G30" s="46" t="s">
        <v>110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4">
        <v>1500</v>
      </c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>
        <v>2</v>
      </c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5">
        <v>3000</v>
      </c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</row>
    <row r="31" spans="1:161" s="7" customFormat="1" ht="15" customHeight="1" x14ac:dyDescent="0.2">
      <c r="A31" s="40"/>
      <c r="B31" s="40"/>
      <c r="C31" s="40"/>
      <c r="D31" s="40"/>
      <c r="E31" s="40"/>
      <c r="F31" s="40"/>
      <c r="G31" s="53" t="s">
        <v>15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4"/>
      <c r="AE31" s="44" t="s">
        <v>16</v>
      </c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 t="s">
        <v>16</v>
      </c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 t="s">
        <v>16</v>
      </c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5">
        <f>CJ28+CJ30</f>
        <v>5000</v>
      </c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</row>
    <row r="32" spans="1:161" s="2" customFormat="1" ht="12" customHeight="1" x14ac:dyDescent="0.25"/>
    <row r="33" spans="1:105" s="4" customFormat="1" ht="14.25" x14ac:dyDescent="0.2">
      <c r="A33" s="47" t="s">
        <v>31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</row>
    <row r="34" spans="1:105" s="2" customFormat="1" ht="10.5" customHeight="1" x14ac:dyDescent="0.25"/>
    <row r="35" spans="1:105" s="5" customFormat="1" ht="55.5" customHeight="1" x14ac:dyDescent="0.2">
      <c r="A35" s="49" t="s">
        <v>4</v>
      </c>
      <c r="B35" s="50"/>
      <c r="C35" s="50"/>
      <c r="D35" s="50"/>
      <c r="E35" s="50"/>
      <c r="F35" s="51"/>
      <c r="G35" s="49" t="s">
        <v>26</v>
      </c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1"/>
      <c r="AE35" s="49" t="s">
        <v>32</v>
      </c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1"/>
      <c r="AZ35" s="49" t="s">
        <v>33</v>
      </c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1"/>
      <c r="BR35" s="49" t="s">
        <v>34</v>
      </c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1"/>
      <c r="CJ35" s="49" t="s">
        <v>30</v>
      </c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1"/>
    </row>
    <row r="36" spans="1:105" s="6" customFormat="1" x14ac:dyDescent="0.2">
      <c r="A36" s="48">
        <v>1</v>
      </c>
      <c r="B36" s="48"/>
      <c r="C36" s="48"/>
      <c r="D36" s="48"/>
      <c r="E36" s="48"/>
      <c r="F36" s="48"/>
      <c r="G36" s="48">
        <v>2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>
        <v>3</v>
      </c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>
        <v>4</v>
      </c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>
        <v>5</v>
      </c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>
        <v>6</v>
      </c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</row>
    <row r="37" spans="1:105" s="7" customFormat="1" ht="15" customHeight="1" x14ac:dyDescent="0.2">
      <c r="A37" s="40"/>
      <c r="B37" s="40"/>
      <c r="C37" s="40"/>
      <c r="D37" s="40"/>
      <c r="E37" s="40"/>
      <c r="F37" s="40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</row>
    <row r="38" spans="1:105" s="7" customFormat="1" ht="15" customHeight="1" x14ac:dyDescent="0.2">
      <c r="A38" s="40"/>
      <c r="B38" s="40"/>
      <c r="C38" s="40"/>
      <c r="D38" s="40"/>
      <c r="E38" s="40"/>
      <c r="F38" s="40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</row>
    <row r="39" spans="1:105" s="7" customFormat="1" ht="15" customHeight="1" x14ac:dyDescent="0.2">
      <c r="A39" s="40"/>
      <c r="B39" s="40"/>
      <c r="C39" s="40"/>
      <c r="D39" s="40"/>
      <c r="E39" s="40"/>
      <c r="F39" s="40"/>
      <c r="G39" s="53" t="s">
        <v>15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4"/>
      <c r="AE39" s="44" t="s">
        <v>16</v>
      </c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 t="s">
        <v>16</v>
      </c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 t="s">
        <v>16</v>
      </c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</row>
    <row r="40" spans="1:105" s="7" customFormat="1" ht="15" customHeight="1" x14ac:dyDescent="0.2">
      <c r="A40" s="15"/>
      <c r="B40" s="15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</row>
    <row r="41" spans="1:105" s="7" customFormat="1" ht="171.75" customHeight="1" x14ac:dyDescent="0.2">
      <c r="A41" s="15"/>
      <c r="B41" s="15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</row>
    <row r="42" spans="1:105" s="2" customFormat="1" ht="89.25" customHeight="1" x14ac:dyDescent="0.25"/>
    <row r="43" spans="1:105" s="4" customFormat="1" ht="41.25" customHeight="1" x14ac:dyDescent="0.2">
      <c r="A43" s="55" t="s">
        <v>35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</row>
    <row r="44" spans="1:105" s="2" customFormat="1" ht="10.5" customHeight="1" x14ac:dyDescent="0.25"/>
    <row r="45" spans="1:105" s="2" customFormat="1" ht="55.5" customHeight="1" x14ac:dyDescent="0.25">
      <c r="A45" s="49" t="s">
        <v>4</v>
      </c>
      <c r="B45" s="50"/>
      <c r="C45" s="50"/>
      <c r="D45" s="50"/>
      <c r="E45" s="50"/>
      <c r="F45" s="51"/>
      <c r="G45" s="49" t="s">
        <v>36</v>
      </c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1"/>
      <c r="BW45" s="49" t="s">
        <v>37</v>
      </c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1"/>
      <c r="CM45" s="49" t="s">
        <v>38</v>
      </c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9"/>
    </row>
    <row r="46" spans="1:105" x14ac:dyDescent="0.2">
      <c r="A46" s="48">
        <v>1</v>
      </c>
      <c r="B46" s="48"/>
      <c r="C46" s="48"/>
      <c r="D46" s="48"/>
      <c r="E46" s="48"/>
      <c r="F46" s="48"/>
      <c r="G46" s="48">
        <v>2</v>
      </c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>
        <v>3</v>
      </c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>
        <v>4</v>
      </c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</row>
    <row r="47" spans="1:105" s="2" customFormat="1" ht="21.75" customHeight="1" x14ac:dyDescent="0.25">
      <c r="A47" s="40" t="s">
        <v>17</v>
      </c>
      <c r="B47" s="40"/>
      <c r="C47" s="40"/>
      <c r="D47" s="40"/>
      <c r="E47" s="40"/>
      <c r="F47" s="40"/>
      <c r="G47" s="9"/>
      <c r="H47" s="42" t="s">
        <v>39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3"/>
      <c r="BW47" s="44" t="s">
        <v>16</v>
      </c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5">
        <f>CM48</f>
        <v>2380000</v>
      </c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</row>
    <row r="48" spans="1:105" x14ac:dyDescent="0.2">
      <c r="A48" s="67" t="s">
        <v>40</v>
      </c>
      <c r="B48" s="68"/>
      <c r="C48" s="68"/>
      <c r="D48" s="68"/>
      <c r="E48" s="68"/>
      <c r="F48" s="69"/>
      <c r="G48" s="10"/>
      <c r="H48" s="73" t="s">
        <v>11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4"/>
      <c r="BW48" s="75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7"/>
      <c r="CM48" s="81">
        <v>2380000</v>
      </c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3"/>
    </row>
    <row r="49" spans="1:105" x14ac:dyDescent="0.2">
      <c r="A49" s="70"/>
      <c r="B49" s="71"/>
      <c r="C49" s="71"/>
      <c r="D49" s="71"/>
      <c r="E49" s="71"/>
      <c r="F49" s="72"/>
      <c r="G49" s="11"/>
      <c r="H49" s="87" t="s">
        <v>41</v>
      </c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8"/>
      <c r="BW49" s="78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80"/>
      <c r="CM49" s="84"/>
      <c r="CN49" s="85"/>
      <c r="CO49" s="85"/>
      <c r="CP49" s="85"/>
      <c r="CQ49" s="85"/>
      <c r="CR49" s="85"/>
      <c r="CS49" s="85"/>
      <c r="CT49" s="85"/>
      <c r="CU49" s="85"/>
      <c r="CV49" s="85"/>
      <c r="CW49" s="85"/>
      <c r="CX49" s="85"/>
      <c r="CY49" s="85"/>
      <c r="CZ49" s="85"/>
      <c r="DA49" s="86"/>
    </row>
    <row r="50" spans="1:105" ht="13.5" customHeight="1" x14ac:dyDescent="0.2">
      <c r="A50" s="40" t="s">
        <v>42</v>
      </c>
      <c r="B50" s="40"/>
      <c r="C50" s="40"/>
      <c r="D50" s="40"/>
      <c r="E50" s="40"/>
      <c r="F50" s="40"/>
      <c r="G50" s="9"/>
      <c r="H50" s="65" t="s">
        <v>43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6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</row>
    <row r="51" spans="1:105" ht="26.25" customHeight="1" x14ac:dyDescent="0.2">
      <c r="A51" s="40" t="s">
        <v>44</v>
      </c>
      <c r="B51" s="40"/>
      <c r="C51" s="40"/>
      <c r="D51" s="40"/>
      <c r="E51" s="40"/>
      <c r="F51" s="40"/>
      <c r="G51" s="9"/>
      <c r="H51" s="65" t="s">
        <v>45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6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</row>
    <row r="52" spans="1:105" ht="26.25" customHeight="1" x14ac:dyDescent="0.2">
      <c r="A52" s="40" t="s">
        <v>18</v>
      </c>
      <c r="B52" s="40"/>
      <c r="C52" s="40"/>
      <c r="D52" s="40"/>
      <c r="E52" s="40"/>
      <c r="F52" s="40"/>
      <c r="G52" s="9"/>
      <c r="H52" s="42" t="s">
        <v>46</v>
      </c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3"/>
      <c r="BW52" s="44" t="s">
        <v>16</v>
      </c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5">
        <f>CM53+CM56</f>
        <v>335300</v>
      </c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</row>
    <row r="53" spans="1:105" x14ac:dyDescent="0.2">
      <c r="A53" s="67" t="s">
        <v>47</v>
      </c>
      <c r="B53" s="68"/>
      <c r="C53" s="68"/>
      <c r="D53" s="68"/>
      <c r="E53" s="68"/>
      <c r="F53" s="69"/>
      <c r="G53" s="10"/>
      <c r="H53" s="73" t="s">
        <v>11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4"/>
      <c r="BW53" s="75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7"/>
      <c r="CM53" s="81">
        <v>313700</v>
      </c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3"/>
    </row>
    <row r="54" spans="1:105" ht="25.5" customHeight="1" x14ac:dyDescent="0.2">
      <c r="A54" s="70"/>
      <c r="B54" s="71"/>
      <c r="C54" s="71"/>
      <c r="D54" s="71"/>
      <c r="E54" s="71"/>
      <c r="F54" s="72"/>
      <c r="G54" s="11"/>
      <c r="H54" s="87" t="s">
        <v>48</v>
      </c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8"/>
      <c r="BW54" s="78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80"/>
      <c r="CM54" s="84"/>
      <c r="CN54" s="85"/>
      <c r="CO54" s="85"/>
      <c r="CP54" s="85"/>
      <c r="CQ54" s="85"/>
      <c r="CR54" s="85"/>
      <c r="CS54" s="85"/>
      <c r="CT54" s="85"/>
      <c r="CU54" s="85"/>
      <c r="CV54" s="85"/>
      <c r="CW54" s="85"/>
      <c r="CX54" s="85"/>
      <c r="CY54" s="85"/>
      <c r="CZ54" s="85"/>
      <c r="DA54" s="86"/>
    </row>
    <row r="55" spans="1:105" ht="26.25" customHeight="1" x14ac:dyDescent="0.2">
      <c r="A55" s="40" t="s">
        <v>49</v>
      </c>
      <c r="B55" s="40"/>
      <c r="C55" s="40"/>
      <c r="D55" s="40"/>
      <c r="E55" s="40"/>
      <c r="F55" s="40"/>
      <c r="G55" s="9"/>
      <c r="H55" s="65" t="s">
        <v>50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6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</row>
    <row r="56" spans="1:105" ht="27" customHeight="1" x14ac:dyDescent="0.2">
      <c r="A56" s="40" t="s">
        <v>51</v>
      </c>
      <c r="B56" s="40"/>
      <c r="C56" s="40"/>
      <c r="D56" s="40"/>
      <c r="E56" s="40"/>
      <c r="F56" s="40"/>
      <c r="G56" s="9"/>
      <c r="H56" s="65" t="s">
        <v>52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6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5">
        <v>21600</v>
      </c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</row>
    <row r="57" spans="1:105" ht="27" customHeight="1" x14ac:dyDescent="0.2">
      <c r="A57" s="40" t="s">
        <v>53</v>
      </c>
      <c r="B57" s="40"/>
      <c r="C57" s="40"/>
      <c r="D57" s="40"/>
      <c r="E57" s="40"/>
      <c r="F57" s="40"/>
      <c r="G57" s="9"/>
      <c r="H57" s="65" t="s">
        <v>54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6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</row>
    <row r="58" spans="1:105" ht="27" customHeight="1" x14ac:dyDescent="0.2">
      <c r="A58" s="40" t="s">
        <v>55</v>
      </c>
      <c r="B58" s="40"/>
      <c r="C58" s="40"/>
      <c r="D58" s="40"/>
      <c r="E58" s="40"/>
      <c r="F58" s="40"/>
      <c r="G58" s="9"/>
      <c r="H58" s="65" t="s">
        <v>54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6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</row>
    <row r="59" spans="1:105" ht="26.25" customHeight="1" x14ac:dyDescent="0.2">
      <c r="A59" s="40" t="s">
        <v>19</v>
      </c>
      <c r="B59" s="40"/>
      <c r="C59" s="40"/>
      <c r="D59" s="40"/>
      <c r="E59" s="40"/>
      <c r="F59" s="40"/>
      <c r="G59" s="9"/>
      <c r="H59" s="42" t="s">
        <v>56</v>
      </c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3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5">
        <v>551600</v>
      </c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</row>
    <row r="60" spans="1:105" ht="13.5" customHeight="1" x14ac:dyDescent="0.2">
      <c r="A60" s="40"/>
      <c r="B60" s="40"/>
      <c r="C60" s="40"/>
      <c r="D60" s="40"/>
      <c r="E60" s="40"/>
      <c r="F60" s="40"/>
      <c r="G60" s="52" t="s">
        <v>15</v>
      </c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4"/>
      <c r="BW60" s="44" t="s">
        <v>16</v>
      </c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5">
        <f>CM47+CM52+CM59</f>
        <v>3266900</v>
      </c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</row>
    <row r="61" spans="1:105" ht="13.5" customHeight="1" x14ac:dyDescent="0.2">
      <c r="A61" s="40"/>
      <c r="B61" s="40"/>
      <c r="C61" s="40"/>
      <c r="D61" s="40"/>
      <c r="E61" s="40"/>
      <c r="F61" s="40"/>
      <c r="G61" s="52" t="s">
        <v>11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4"/>
      <c r="BW61" s="44" t="s">
        <v>16</v>
      </c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</row>
    <row r="62" spans="1:105" ht="13.5" customHeight="1" x14ac:dyDescent="0.2">
      <c r="A62" s="40"/>
      <c r="B62" s="40"/>
      <c r="C62" s="40"/>
      <c r="D62" s="40"/>
      <c r="E62" s="40"/>
      <c r="F62" s="40"/>
      <c r="G62" s="52" t="s">
        <v>112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4"/>
      <c r="BW62" s="44" t="s">
        <v>16</v>
      </c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5">
        <v>390700</v>
      </c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</row>
    <row r="63" spans="1:105" ht="13.5" customHeight="1" x14ac:dyDescent="0.2">
      <c r="A63" s="40"/>
      <c r="B63" s="40"/>
      <c r="C63" s="40"/>
      <c r="D63" s="40"/>
      <c r="E63" s="40"/>
      <c r="F63" s="40"/>
      <c r="G63" s="52" t="s">
        <v>113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4"/>
      <c r="BW63" s="44" t="s">
        <v>16</v>
      </c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5">
        <v>2876200</v>
      </c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</row>
    <row r="64" spans="1:105" s="2" customFormat="1" ht="3.75" customHeight="1" x14ac:dyDescent="0.25"/>
    <row r="65" spans="1:105" s="12" customFormat="1" ht="48" customHeight="1" x14ac:dyDescent="0.2">
      <c r="A65" s="63" t="s">
        <v>57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</row>
    <row r="66" spans="1:105" s="2" customFormat="1" ht="12" customHeight="1" x14ac:dyDescent="0.25"/>
    <row r="67" spans="1:105" s="4" customFormat="1" ht="27" customHeight="1" x14ac:dyDescent="0.2">
      <c r="A67" s="55" t="s">
        <v>166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</row>
    <row r="68" spans="1:105" s="2" customFormat="1" ht="6" customHeight="1" x14ac:dyDescent="0.25"/>
    <row r="69" spans="1:105" s="5" customFormat="1" ht="45" customHeight="1" x14ac:dyDescent="0.2">
      <c r="A69" s="49" t="s">
        <v>4</v>
      </c>
      <c r="B69" s="50"/>
      <c r="C69" s="50"/>
      <c r="D69" s="50"/>
      <c r="E69" s="50"/>
      <c r="F69" s="50"/>
      <c r="G69" s="51"/>
      <c r="H69" s="49" t="s">
        <v>59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1"/>
      <c r="BD69" s="49" t="s">
        <v>60</v>
      </c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1"/>
      <c r="BT69" s="49" t="s">
        <v>61</v>
      </c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1"/>
      <c r="CJ69" s="49" t="s">
        <v>62</v>
      </c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1"/>
    </row>
    <row r="70" spans="1:105" s="6" customFormat="1" x14ac:dyDescent="0.2">
      <c r="A70" s="48">
        <v>1</v>
      </c>
      <c r="B70" s="48"/>
      <c r="C70" s="48"/>
      <c r="D70" s="48"/>
      <c r="E70" s="48"/>
      <c r="F70" s="48"/>
      <c r="G70" s="48"/>
      <c r="H70" s="48">
        <v>2</v>
      </c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>
        <v>3</v>
      </c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>
        <v>4</v>
      </c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>
        <v>5</v>
      </c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</row>
    <row r="71" spans="1:105" s="7" customFormat="1" ht="42" customHeight="1" x14ac:dyDescent="0.2">
      <c r="A71" s="40" t="s">
        <v>17</v>
      </c>
      <c r="B71" s="40"/>
      <c r="C71" s="40"/>
      <c r="D71" s="40"/>
      <c r="E71" s="40"/>
      <c r="F71" s="40"/>
      <c r="G71" s="40"/>
      <c r="H71" s="46" t="s">
        <v>145</v>
      </c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4">
        <v>0</v>
      </c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>
        <v>0</v>
      </c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>
        <v>0</v>
      </c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</row>
    <row r="72" spans="1:105" s="7" customFormat="1" ht="15" customHeight="1" x14ac:dyDescent="0.2">
      <c r="A72" s="40"/>
      <c r="B72" s="40"/>
      <c r="C72" s="40"/>
      <c r="D72" s="40"/>
      <c r="E72" s="40"/>
      <c r="F72" s="40"/>
      <c r="G72" s="40"/>
      <c r="H72" s="53" t="s">
        <v>15</v>
      </c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4"/>
      <c r="BD72" s="44" t="s">
        <v>16</v>
      </c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 t="s">
        <v>16</v>
      </c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>
        <v>0</v>
      </c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</row>
    <row r="73" spans="1:105" s="2" customFormat="1" ht="12" customHeight="1" x14ac:dyDescent="0.25"/>
    <row r="74" spans="1:105" s="4" customFormat="1" ht="14.25" x14ac:dyDescent="0.2">
      <c r="A74" s="47" t="s">
        <v>167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</row>
    <row r="75" spans="1:105" s="2" customFormat="1" ht="10.5" customHeight="1" x14ac:dyDescent="0.25"/>
    <row r="76" spans="1:105" s="4" customFormat="1" ht="14.25" x14ac:dyDescent="0.2">
      <c r="A76" s="47" t="s">
        <v>168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</row>
    <row r="77" spans="1:105" s="2" customFormat="1" ht="10.5" customHeight="1" x14ac:dyDescent="0.25"/>
    <row r="78" spans="1:105" s="5" customFormat="1" ht="45" customHeight="1" x14ac:dyDescent="0.2">
      <c r="A78" s="57" t="s">
        <v>4</v>
      </c>
      <c r="B78" s="58"/>
      <c r="C78" s="58"/>
      <c r="D78" s="58"/>
      <c r="E78" s="58"/>
      <c r="F78" s="58"/>
      <c r="G78" s="59"/>
      <c r="H78" s="57" t="s">
        <v>64</v>
      </c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9"/>
      <c r="AP78" s="57" t="s">
        <v>72</v>
      </c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9"/>
      <c r="BF78" s="57" t="s">
        <v>73</v>
      </c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9"/>
      <c r="BV78" s="57" t="s">
        <v>74</v>
      </c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9"/>
      <c r="CL78" s="57" t="s">
        <v>30</v>
      </c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9"/>
    </row>
    <row r="79" spans="1:105" s="6" customFormat="1" x14ac:dyDescent="0.2">
      <c r="A79" s="48">
        <v>1</v>
      </c>
      <c r="B79" s="48"/>
      <c r="C79" s="48"/>
      <c r="D79" s="48"/>
      <c r="E79" s="48"/>
      <c r="F79" s="48"/>
      <c r="G79" s="48"/>
      <c r="H79" s="48">
        <v>2</v>
      </c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>
        <v>3</v>
      </c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>
        <v>4</v>
      </c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>
        <v>5</v>
      </c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>
        <v>6</v>
      </c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</row>
    <row r="80" spans="1:105" s="7" customFormat="1" ht="15" customHeight="1" x14ac:dyDescent="0.2">
      <c r="A80" s="40" t="s">
        <v>17</v>
      </c>
      <c r="B80" s="40"/>
      <c r="C80" s="40"/>
      <c r="D80" s="40"/>
      <c r="E80" s="40"/>
      <c r="F80" s="40"/>
      <c r="G80" s="40"/>
      <c r="H80" s="46" t="s">
        <v>116</v>
      </c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4">
        <v>0</v>
      </c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>
        <v>0</v>
      </c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>
        <v>0</v>
      </c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5">
        <v>0</v>
      </c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</row>
    <row r="81" spans="1:105" s="7" customFormat="1" ht="15" customHeight="1" x14ac:dyDescent="0.2">
      <c r="A81" s="40" t="s">
        <v>18</v>
      </c>
      <c r="B81" s="40"/>
      <c r="C81" s="40"/>
      <c r="D81" s="40"/>
      <c r="E81" s="40"/>
      <c r="F81" s="40"/>
      <c r="G81" s="40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</row>
    <row r="82" spans="1:105" s="7" customFormat="1" ht="15" customHeight="1" x14ac:dyDescent="0.2">
      <c r="A82" s="40"/>
      <c r="B82" s="40"/>
      <c r="C82" s="40"/>
      <c r="D82" s="40"/>
      <c r="E82" s="40"/>
      <c r="F82" s="40"/>
      <c r="G82" s="40"/>
      <c r="H82" s="60" t="s">
        <v>75</v>
      </c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2"/>
      <c r="AP82" s="44" t="s">
        <v>16</v>
      </c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 t="s">
        <v>16</v>
      </c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 t="s">
        <v>16</v>
      </c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5">
        <v>0</v>
      </c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</row>
    <row r="83" spans="1:105" s="2" customFormat="1" ht="10.5" customHeight="1" x14ac:dyDescent="0.25"/>
    <row r="84" spans="1:105" s="2" customFormat="1" ht="12" customHeight="1" x14ac:dyDescent="0.25"/>
    <row r="85" spans="1:105" s="4" customFormat="1" ht="14.25" x14ac:dyDescent="0.2">
      <c r="A85" s="47" t="s">
        <v>169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</row>
    <row r="86" spans="1:105" s="2" customFormat="1" ht="10.5" customHeight="1" x14ac:dyDescent="0.25"/>
    <row r="87" spans="1:105" s="2" customFormat="1" ht="30" customHeight="1" x14ac:dyDescent="0.25">
      <c r="A87" s="49" t="s">
        <v>4</v>
      </c>
      <c r="B87" s="50"/>
      <c r="C87" s="50"/>
      <c r="D87" s="50"/>
      <c r="E87" s="50"/>
      <c r="F87" s="50"/>
      <c r="G87" s="51"/>
      <c r="H87" s="49" t="s">
        <v>64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1"/>
      <c r="BT87" s="49" t="s">
        <v>94</v>
      </c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1"/>
      <c r="CJ87" s="49" t="s">
        <v>95</v>
      </c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1"/>
    </row>
    <row r="88" spans="1:105" x14ac:dyDescent="0.2">
      <c r="A88" s="48">
        <v>1</v>
      </c>
      <c r="B88" s="48"/>
      <c r="C88" s="48"/>
      <c r="D88" s="48"/>
      <c r="E88" s="48"/>
      <c r="F88" s="48"/>
      <c r="G88" s="48"/>
      <c r="H88" s="48">
        <v>2</v>
      </c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>
        <v>3</v>
      </c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>
        <v>4</v>
      </c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</row>
    <row r="89" spans="1:105" s="2" customFormat="1" ht="15" customHeight="1" x14ac:dyDescent="0.25">
      <c r="A89" s="40" t="s">
        <v>17</v>
      </c>
      <c r="B89" s="40"/>
      <c r="C89" s="40"/>
      <c r="D89" s="40"/>
      <c r="E89" s="40"/>
      <c r="F89" s="40"/>
      <c r="G89" s="40"/>
      <c r="H89" s="41" t="s">
        <v>153</v>
      </c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3"/>
      <c r="BT89" s="44">
        <v>1</v>
      </c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5">
        <v>55460</v>
      </c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45"/>
      <c r="CY89" s="45"/>
      <c r="CZ89" s="45"/>
      <c r="DA89" s="45"/>
    </row>
    <row r="90" spans="1:105" s="2" customFormat="1" ht="15" customHeight="1" x14ac:dyDescent="0.25">
      <c r="A90" s="40" t="s">
        <v>18</v>
      </c>
      <c r="B90" s="40"/>
      <c r="C90" s="40"/>
      <c r="D90" s="40"/>
      <c r="E90" s="40"/>
      <c r="F90" s="40"/>
      <c r="G90" s="40"/>
      <c r="H90" s="41" t="s">
        <v>154</v>
      </c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3"/>
      <c r="BT90" s="44">
        <v>1</v>
      </c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5">
        <v>0</v>
      </c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</row>
    <row r="91" spans="1:105" s="2" customFormat="1" ht="15" customHeight="1" x14ac:dyDescent="0.25">
      <c r="A91" s="40" t="s">
        <v>19</v>
      </c>
      <c r="B91" s="40"/>
      <c r="C91" s="40"/>
      <c r="D91" s="40"/>
      <c r="E91" s="40"/>
      <c r="F91" s="40"/>
      <c r="G91" s="40"/>
      <c r="H91" s="41" t="s">
        <v>155</v>
      </c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3"/>
      <c r="BT91" s="44">
        <v>1</v>
      </c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5">
        <v>0</v>
      </c>
      <c r="CK91" s="45"/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</row>
    <row r="92" spans="1:105" s="2" customFormat="1" ht="15" customHeight="1" x14ac:dyDescent="0.25">
      <c r="A92" s="40" t="s">
        <v>23</v>
      </c>
      <c r="B92" s="40"/>
      <c r="C92" s="40"/>
      <c r="D92" s="40"/>
      <c r="E92" s="40"/>
      <c r="F92" s="40"/>
      <c r="G92" s="40"/>
      <c r="H92" s="41" t="s">
        <v>156</v>
      </c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3"/>
      <c r="BT92" s="44">
        <v>1</v>
      </c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5">
        <v>0</v>
      </c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</row>
    <row r="93" spans="1:105" s="2" customFormat="1" ht="15" customHeight="1" x14ac:dyDescent="0.25">
      <c r="A93" s="40"/>
      <c r="B93" s="40"/>
      <c r="C93" s="40"/>
      <c r="D93" s="40"/>
      <c r="E93" s="40"/>
      <c r="F93" s="40"/>
      <c r="G93" s="40"/>
      <c r="H93" s="105" t="s">
        <v>15</v>
      </c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7"/>
      <c r="BT93" s="44" t="s">
        <v>16</v>
      </c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5">
        <f>CJ89+CJ90+CJ92+CJ91</f>
        <v>55460</v>
      </c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</row>
    <row r="94" spans="1:105" s="2" customFormat="1" ht="12" customHeight="1" x14ac:dyDescent="0.25"/>
    <row r="95" spans="1:105" s="4" customFormat="1" ht="28.5" customHeight="1" x14ac:dyDescent="0.2">
      <c r="A95" s="55" t="s">
        <v>170</v>
      </c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</row>
    <row r="96" spans="1:105" s="2" customFormat="1" ht="10.5" customHeight="1" x14ac:dyDescent="0.25"/>
    <row r="97" spans="1:161" s="5" customFormat="1" ht="30" customHeight="1" x14ac:dyDescent="0.2">
      <c r="A97" s="49" t="s">
        <v>4</v>
      </c>
      <c r="B97" s="50"/>
      <c r="C97" s="50"/>
      <c r="D97" s="50"/>
      <c r="E97" s="50"/>
      <c r="F97" s="50"/>
      <c r="G97" s="51"/>
      <c r="H97" s="49" t="s">
        <v>64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1"/>
      <c r="BD97" s="49" t="s">
        <v>86</v>
      </c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1"/>
      <c r="BT97" s="49" t="s">
        <v>97</v>
      </c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1"/>
      <c r="CJ97" s="49" t="s">
        <v>98</v>
      </c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1"/>
    </row>
    <row r="98" spans="1:161" s="6" customFormat="1" x14ac:dyDescent="0.2">
      <c r="A98" s="48"/>
      <c r="B98" s="48"/>
      <c r="C98" s="48"/>
      <c r="D98" s="48"/>
      <c r="E98" s="48"/>
      <c r="F98" s="48"/>
      <c r="G98" s="48"/>
      <c r="H98" s="48">
        <v>1</v>
      </c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>
        <v>2</v>
      </c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>
        <v>3</v>
      </c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>
        <v>4</v>
      </c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</row>
    <row r="99" spans="1:161" s="7" customFormat="1" ht="15" customHeight="1" x14ac:dyDescent="0.2">
      <c r="A99" s="40" t="s">
        <v>17</v>
      </c>
      <c r="B99" s="40"/>
      <c r="C99" s="40"/>
      <c r="D99" s="40"/>
      <c r="E99" s="40"/>
      <c r="F99" s="40"/>
      <c r="G99" s="40"/>
      <c r="H99" s="46" t="s">
        <v>135</v>
      </c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5">
        <v>88900</v>
      </c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</row>
    <row r="100" spans="1:161" s="7" customFormat="1" ht="15" customHeight="1" x14ac:dyDescent="0.2">
      <c r="A100" s="40" t="s">
        <v>18</v>
      </c>
      <c r="B100" s="40"/>
      <c r="C100" s="40"/>
      <c r="D100" s="40"/>
      <c r="E100" s="40"/>
      <c r="F100" s="40"/>
      <c r="G100" s="40"/>
      <c r="H100" s="46" t="s">
        <v>136</v>
      </c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5">
        <v>0</v>
      </c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</row>
    <row r="101" spans="1:161" s="7" customFormat="1" ht="15" customHeight="1" x14ac:dyDescent="0.2">
      <c r="A101" s="40" t="s">
        <v>19</v>
      </c>
      <c r="B101" s="40"/>
      <c r="C101" s="40"/>
      <c r="D101" s="40"/>
      <c r="E101" s="40"/>
      <c r="F101" s="40"/>
      <c r="G101" s="40"/>
      <c r="H101" s="46" t="s">
        <v>137</v>
      </c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5">
        <f>257800-21</f>
        <v>257779</v>
      </c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45"/>
      <c r="CY101" s="45"/>
      <c r="CZ101" s="45"/>
      <c r="DA101" s="45"/>
    </row>
    <row r="102" spans="1:161" s="7" customFormat="1" ht="15" customHeight="1" x14ac:dyDescent="0.2">
      <c r="A102" s="40"/>
      <c r="B102" s="40"/>
      <c r="C102" s="40"/>
      <c r="D102" s="40"/>
      <c r="E102" s="40"/>
      <c r="F102" s="40"/>
      <c r="G102" s="40"/>
      <c r="H102" s="53" t="s">
        <v>15</v>
      </c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 t="s">
        <v>16</v>
      </c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5">
        <f>CJ99+CJ100+CJ101</f>
        <v>346679</v>
      </c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</row>
    <row r="104" spans="1:161" s="4" customFormat="1" ht="24.75" customHeight="1" x14ac:dyDescent="0.2">
      <c r="A104" s="8" t="s">
        <v>133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108">
        <f>EO22+CJ31+CM60+CL82+CJ93+CJ102+CJ72</f>
        <v>14491939</v>
      </c>
      <c r="BX104" s="109"/>
      <c r="BY104" s="109"/>
      <c r="BZ104" s="109"/>
      <c r="CA104" s="109"/>
      <c r="CB104" s="109"/>
      <c r="CC104" s="109"/>
      <c r="CD104" s="109"/>
      <c r="CE104" s="109"/>
      <c r="CF104" s="109"/>
      <c r="CG104" s="109"/>
      <c r="CH104" s="109"/>
      <c r="CI104" s="109"/>
      <c r="CJ104" s="109"/>
      <c r="CK104" s="109"/>
      <c r="CL104" s="109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</row>
    <row r="105" spans="1:161" ht="13.5" customHeight="1" x14ac:dyDescent="0.2">
      <c r="A105" s="102"/>
      <c r="B105" s="102"/>
      <c r="C105" s="102"/>
      <c r="D105" s="102"/>
      <c r="E105" s="102"/>
      <c r="F105" s="102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4"/>
      <c r="BX105" s="104"/>
      <c r="BY105" s="104"/>
      <c r="BZ105" s="104"/>
      <c r="CA105" s="104"/>
      <c r="CB105" s="104"/>
      <c r="CC105" s="104"/>
      <c r="CD105" s="104"/>
      <c r="CE105" s="104"/>
      <c r="CF105" s="104"/>
      <c r="CG105" s="104"/>
      <c r="CH105" s="104"/>
      <c r="CI105" s="104"/>
      <c r="CJ105" s="104"/>
      <c r="CK105" s="104"/>
      <c r="CL105" s="104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</row>
    <row r="106" spans="1:161" ht="13.5" customHeight="1" x14ac:dyDescent="0.2">
      <c r="A106" s="102"/>
      <c r="B106" s="102"/>
      <c r="C106" s="102"/>
      <c r="D106" s="102"/>
      <c r="E106" s="102"/>
      <c r="F106" s="102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/>
      <c r="BO106" s="103"/>
      <c r="BP106" s="103"/>
      <c r="BQ106" s="103"/>
      <c r="BR106" s="103"/>
      <c r="BS106" s="103"/>
      <c r="BT106" s="103"/>
      <c r="BU106" s="103"/>
      <c r="BV106" s="103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</row>
    <row r="107" spans="1:161" ht="13.5" customHeight="1" x14ac:dyDescent="0.2">
      <c r="A107" s="102"/>
      <c r="B107" s="102"/>
      <c r="C107" s="102"/>
      <c r="D107" s="102"/>
      <c r="E107" s="102"/>
      <c r="F107" s="102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4"/>
      <c r="BX107" s="104"/>
      <c r="BY107" s="104"/>
      <c r="BZ107" s="104"/>
      <c r="CA107" s="104"/>
      <c r="CB107" s="104"/>
      <c r="CC107" s="104"/>
      <c r="CD107" s="104"/>
      <c r="CE107" s="104"/>
      <c r="CF107" s="104"/>
      <c r="CG107" s="104"/>
      <c r="CH107" s="104"/>
      <c r="CI107" s="104"/>
      <c r="CJ107" s="104"/>
      <c r="CK107" s="104"/>
      <c r="CL107" s="104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</row>
  </sheetData>
  <mergeCells count="399">
    <mergeCell ref="A89:G89"/>
    <mergeCell ref="H89:BS89"/>
    <mergeCell ref="BT89:CI89"/>
    <mergeCell ref="CJ89:DA89"/>
    <mergeCell ref="A90:G90"/>
    <mergeCell ref="H90:BS90"/>
    <mergeCell ref="BT90:CI90"/>
    <mergeCell ref="CJ90:DA90"/>
    <mergeCell ref="A91:G91"/>
    <mergeCell ref="H91:BS91"/>
    <mergeCell ref="BT91:CI91"/>
    <mergeCell ref="CJ91:DA91"/>
    <mergeCell ref="G106:BV106"/>
    <mergeCell ref="BT98:CI98"/>
    <mergeCell ref="A107:F107"/>
    <mergeCell ref="G107:BV107"/>
    <mergeCell ref="BW107:CL107"/>
    <mergeCell ref="A105:F105"/>
    <mergeCell ref="CJ100:DA100"/>
    <mergeCell ref="A101:G101"/>
    <mergeCell ref="H101:BC101"/>
    <mergeCell ref="BD101:BS101"/>
    <mergeCell ref="BT101:CI101"/>
    <mergeCell ref="CJ101:DA101"/>
    <mergeCell ref="A100:G100"/>
    <mergeCell ref="H100:BC100"/>
    <mergeCell ref="BD100:BS100"/>
    <mergeCell ref="BT100:CI100"/>
    <mergeCell ref="A102:G102"/>
    <mergeCell ref="H102:BC102"/>
    <mergeCell ref="BD102:BS102"/>
    <mergeCell ref="BT102:CI102"/>
    <mergeCell ref="CJ102:DA102"/>
    <mergeCell ref="BW104:CL104"/>
    <mergeCell ref="G105:BV105"/>
    <mergeCell ref="BW105:CL105"/>
    <mergeCell ref="A106:F106"/>
    <mergeCell ref="BW106:CL106"/>
    <mergeCell ref="A92:G92"/>
    <mergeCell ref="H92:BS92"/>
    <mergeCell ref="BT92:CI92"/>
    <mergeCell ref="CJ92:DA92"/>
    <mergeCell ref="A95:DA95"/>
    <mergeCell ref="A97:G97"/>
    <mergeCell ref="H97:BC97"/>
    <mergeCell ref="BD97:BS97"/>
    <mergeCell ref="BT97:CI97"/>
    <mergeCell ref="CJ97:DA97"/>
    <mergeCell ref="A93:G93"/>
    <mergeCell ref="H93:BS93"/>
    <mergeCell ref="BT93:CI93"/>
    <mergeCell ref="CJ93:DA93"/>
    <mergeCell ref="CJ98:DA98"/>
    <mergeCell ref="A99:G99"/>
    <mergeCell ref="H99:BC99"/>
    <mergeCell ref="BD99:BS99"/>
    <mergeCell ref="BT99:CI99"/>
    <mergeCell ref="CJ99:DA99"/>
    <mergeCell ref="A98:G98"/>
    <mergeCell ref="H98:BC98"/>
    <mergeCell ref="A79:G79"/>
    <mergeCell ref="H79:AO79"/>
    <mergeCell ref="AP79:BE79"/>
    <mergeCell ref="BF79:BU79"/>
    <mergeCell ref="BV79:CK79"/>
    <mergeCell ref="CL79:DA79"/>
    <mergeCell ref="A80:G80"/>
    <mergeCell ref="H80:AO80"/>
    <mergeCell ref="BD98:BS98"/>
    <mergeCell ref="CJ88:DA88"/>
    <mergeCell ref="A85:DA85"/>
    <mergeCell ref="A87:G87"/>
    <mergeCell ref="H87:BS87"/>
    <mergeCell ref="BT87:CI87"/>
    <mergeCell ref="CJ87:DA87"/>
    <mergeCell ref="A82:G82"/>
    <mergeCell ref="H82:AO82"/>
    <mergeCell ref="AP82:BE82"/>
    <mergeCell ref="BF82:BU82"/>
    <mergeCell ref="A88:G88"/>
    <mergeCell ref="H88:BS88"/>
    <mergeCell ref="BT88:CI88"/>
    <mergeCell ref="BV82:CK82"/>
    <mergeCell ref="CL82:DA82"/>
    <mergeCell ref="AP80:BE80"/>
    <mergeCell ref="BF80:BU80"/>
    <mergeCell ref="A81:G81"/>
    <mergeCell ref="H81:AO81"/>
    <mergeCell ref="AP81:BE81"/>
    <mergeCell ref="BF81:BU81"/>
    <mergeCell ref="BV81:CK81"/>
    <mergeCell ref="CL81:DA81"/>
    <mergeCell ref="BV80:CK80"/>
    <mergeCell ref="CL80:DA80"/>
    <mergeCell ref="A72:G72"/>
    <mergeCell ref="H72:BC72"/>
    <mergeCell ref="BD72:BS72"/>
    <mergeCell ref="BT72:CI72"/>
    <mergeCell ref="CJ72:DA72"/>
    <mergeCell ref="A74:DA74"/>
    <mergeCell ref="A76:DA76"/>
    <mergeCell ref="A78:G78"/>
    <mergeCell ref="H78:AO78"/>
    <mergeCell ref="AP78:BE78"/>
    <mergeCell ref="BF78:BU78"/>
    <mergeCell ref="BV78:CK78"/>
    <mergeCell ref="CL78:DA78"/>
    <mergeCell ref="A67:DA67"/>
    <mergeCell ref="A69:G69"/>
    <mergeCell ref="H69:BC69"/>
    <mergeCell ref="BD69:BS69"/>
    <mergeCell ref="BT69:CI69"/>
    <mergeCell ref="CJ69:DA69"/>
    <mergeCell ref="A65:DA65"/>
    <mergeCell ref="CJ70:DA70"/>
    <mergeCell ref="A71:G71"/>
    <mergeCell ref="H71:BC71"/>
    <mergeCell ref="BD71:BS71"/>
    <mergeCell ref="BT71:CI71"/>
    <mergeCell ref="CJ71:DA71"/>
    <mergeCell ref="A70:G70"/>
    <mergeCell ref="H70:BC70"/>
    <mergeCell ref="BD70:BS70"/>
    <mergeCell ref="BT70:CI70"/>
    <mergeCell ref="A61:F61"/>
    <mergeCell ref="G61:BV61"/>
    <mergeCell ref="BW61:CL61"/>
    <mergeCell ref="CM61:DA61"/>
    <mergeCell ref="A62:F62"/>
    <mergeCell ref="G62:BV62"/>
    <mergeCell ref="BW62:CL62"/>
    <mergeCell ref="CM62:DA62"/>
    <mergeCell ref="A63:F63"/>
    <mergeCell ref="G63:BV63"/>
    <mergeCell ref="BW63:CL63"/>
    <mergeCell ref="CM63:DA63"/>
    <mergeCell ref="A60:F60"/>
    <mergeCell ref="G60:BV60"/>
    <mergeCell ref="BW60:CL60"/>
    <mergeCell ref="CM60:DA60"/>
    <mergeCell ref="A59:F59"/>
    <mergeCell ref="H59:BV59"/>
    <mergeCell ref="BW59:CL59"/>
    <mergeCell ref="CM59:DA59"/>
    <mergeCell ref="A58:F58"/>
    <mergeCell ref="H58:BV58"/>
    <mergeCell ref="BW58:CL58"/>
    <mergeCell ref="CM58:DA58"/>
    <mergeCell ref="A57:F57"/>
    <mergeCell ref="H57:BV57"/>
    <mergeCell ref="BW57:CL57"/>
    <mergeCell ref="CM57:DA57"/>
    <mergeCell ref="A56:F56"/>
    <mergeCell ref="H56:BV56"/>
    <mergeCell ref="BW56:CL56"/>
    <mergeCell ref="CM56:DA56"/>
    <mergeCell ref="A55:F55"/>
    <mergeCell ref="H55:BV55"/>
    <mergeCell ref="BW55:CL55"/>
    <mergeCell ref="CM55:DA55"/>
    <mergeCell ref="A53:F54"/>
    <mergeCell ref="H53:BV53"/>
    <mergeCell ref="BW53:CL54"/>
    <mergeCell ref="CM53:DA54"/>
    <mergeCell ref="H54:BV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46:F46"/>
    <mergeCell ref="G46:BV46"/>
    <mergeCell ref="AE37:AY37"/>
    <mergeCell ref="AZ37:BQ37"/>
    <mergeCell ref="BR39:CI39"/>
    <mergeCell ref="A47:F47"/>
    <mergeCell ref="H47:BV47"/>
    <mergeCell ref="BW47:CL47"/>
    <mergeCell ref="CM47:DA47"/>
    <mergeCell ref="BW46:CL46"/>
    <mergeCell ref="CM46:DA46"/>
    <mergeCell ref="A43:DA43"/>
    <mergeCell ref="A45:F45"/>
    <mergeCell ref="G45:BV45"/>
    <mergeCell ref="BW45:CL45"/>
    <mergeCell ref="CM45:DA45"/>
    <mergeCell ref="CJ39:DA39"/>
    <mergeCell ref="A38:F38"/>
    <mergeCell ref="G38:AD38"/>
    <mergeCell ref="AE38:AY38"/>
    <mergeCell ref="AZ38:BQ38"/>
    <mergeCell ref="BR38:CI38"/>
    <mergeCell ref="CJ38:DA38"/>
    <mergeCell ref="BR37:CI37"/>
    <mergeCell ref="CJ37:DA37"/>
    <mergeCell ref="A39:F39"/>
    <mergeCell ref="G39:AD39"/>
    <mergeCell ref="AE39:AY39"/>
    <mergeCell ref="AZ39:BQ39"/>
    <mergeCell ref="A37:F37"/>
    <mergeCell ref="G37:AD37"/>
    <mergeCell ref="A33:DA33"/>
    <mergeCell ref="A35:F35"/>
    <mergeCell ref="G35:AD35"/>
    <mergeCell ref="AE35:AY35"/>
    <mergeCell ref="AZ35:BQ35"/>
    <mergeCell ref="BR35:CI35"/>
    <mergeCell ref="CJ35:DA35"/>
    <mergeCell ref="BD30:BS30"/>
    <mergeCell ref="BT30:CI30"/>
    <mergeCell ref="CJ30:DA30"/>
    <mergeCell ref="A31:F31"/>
    <mergeCell ref="G31:AD31"/>
    <mergeCell ref="AE31:BC31"/>
    <mergeCell ref="A36:F36"/>
    <mergeCell ref="G36:AD36"/>
    <mergeCell ref="AE36:AY36"/>
    <mergeCell ref="AZ36:BQ36"/>
    <mergeCell ref="BR36:CI36"/>
    <mergeCell ref="CJ36:DA36"/>
    <mergeCell ref="A29:F29"/>
    <mergeCell ref="G29:AD29"/>
    <mergeCell ref="AE29:BC29"/>
    <mergeCell ref="BD29:BS29"/>
    <mergeCell ref="BT31:CI31"/>
    <mergeCell ref="BD31:BS31"/>
    <mergeCell ref="A24:DZ24"/>
    <mergeCell ref="A26:F26"/>
    <mergeCell ref="G26:AD26"/>
    <mergeCell ref="AE26:BC26"/>
    <mergeCell ref="BD26:BS26"/>
    <mergeCell ref="BT26:CI26"/>
    <mergeCell ref="CJ26:DA26"/>
    <mergeCell ref="CJ27:DA27"/>
    <mergeCell ref="G28:AD28"/>
    <mergeCell ref="AE28:BC28"/>
    <mergeCell ref="BD28:BS28"/>
    <mergeCell ref="BT28:CI28"/>
    <mergeCell ref="BT29:CI29"/>
    <mergeCell ref="CJ29:DA29"/>
    <mergeCell ref="CJ31:DA31"/>
    <mergeCell ref="A30:F30"/>
    <mergeCell ref="G30:AD30"/>
    <mergeCell ref="AE30:BC30"/>
    <mergeCell ref="CQ20:DH20"/>
    <mergeCell ref="DI20:DX20"/>
    <mergeCell ref="DY20:EN20"/>
    <mergeCell ref="A22:X22"/>
    <mergeCell ref="Y22:AN22"/>
    <mergeCell ref="AO22:BE22"/>
    <mergeCell ref="BF22:BW22"/>
    <mergeCell ref="CJ28:DA28"/>
    <mergeCell ref="A27:F27"/>
    <mergeCell ref="G27:AD27"/>
    <mergeCell ref="AE27:BC27"/>
    <mergeCell ref="BD27:BS27"/>
    <mergeCell ref="BT27:CI27"/>
    <mergeCell ref="A28:F28"/>
    <mergeCell ref="EO22:FE22"/>
    <mergeCell ref="EO20:FE20"/>
    <mergeCell ref="A21:X21"/>
    <mergeCell ref="Y21:AN21"/>
    <mergeCell ref="AO21:BE21"/>
    <mergeCell ref="BF21:BW21"/>
    <mergeCell ref="BX21:CP21"/>
    <mergeCell ref="CQ19:DH19"/>
    <mergeCell ref="DI19:DX19"/>
    <mergeCell ref="DY19:EN19"/>
    <mergeCell ref="EO21:FE21"/>
    <mergeCell ref="A20:F20"/>
    <mergeCell ref="G20:X20"/>
    <mergeCell ref="Y20:AN20"/>
    <mergeCell ref="AO20:BE20"/>
    <mergeCell ref="BF20:BW20"/>
    <mergeCell ref="BX20:CP20"/>
    <mergeCell ref="CQ21:DH21"/>
    <mergeCell ref="DI21:DX21"/>
    <mergeCell ref="DY21:EN21"/>
    <mergeCell ref="BX22:CP22"/>
    <mergeCell ref="CQ22:DH22"/>
    <mergeCell ref="DI22:DX22"/>
    <mergeCell ref="DY22:EN22"/>
    <mergeCell ref="EO19:FE19"/>
    <mergeCell ref="A18:F18"/>
    <mergeCell ref="G18:X18"/>
    <mergeCell ref="Y18:AN18"/>
    <mergeCell ref="AO18:BE18"/>
    <mergeCell ref="BF18:BW18"/>
    <mergeCell ref="BX18:CP18"/>
    <mergeCell ref="CQ18:DH18"/>
    <mergeCell ref="DI18:DX18"/>
    <mergeCell ref="DY18:EN18"/>
    <mergeCell ref="EO18:FE18"/>
    <mergeCell ref="A19:F19"/>
    <mergeCell ref="G19:X19"/>
    <mergeCell ref="Y19:AN19"/>
    <mergeCell ref="AO19:BE19"/>
    <mergeCell ref="BF19:BW19"/>
    <mergeCell ref="BX19:CP19"/>
    <mergeCell ref="EO17:FE17"/>
    <mergeCell ref="EO14:FE14"/>
    <mergeCell ref="A15:X15"/>
    <mergeCell ref="Y15:AN15"/>
    <mergeCell ref="AO15:BE15"/>
    <mergeCell ref="BF15:BW15"/>
    <mergeCell ref="BX15:CP15"/>
    <mergeCell ref="CQ15:DH15"/>
    <mergeCell ref="DI15:DX15"/>
    <mergeCell ref="DY15:EN15"/>
    <mergeCell ref="A16:FE16"/>
    <mergeCell ref="A17:F17"/>
    <mergeCell ref="G17:X17"/>
    <mergeCell ref="Y17:AN17"/>
    <mergeCell ref="AO17:BE17"/>
    <mergeCell ref="BF17:BW17"/>
    <mergeCell ref="BX17:CP17"/>
    <mergeCell ref="CQ17:DH17"/>
    <mergeCell ref="DI17:DX17"/>
    <mergeCell ref="DY17:EN17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A13:F13"/>
    <mergeCell ref="G13:X13"/>
    <mergeCell ref="Y13:AN13"/>
    <mergeCell ref="AO13:BE13"/>
    <mergeCell ref="BF13:BW13"/>
    <mergeCell ref="BX13:CP13"/>
    <mergeCell ref="EO13:FE13"/>
    <mergeCell ref="CQ14:DH14"/>
    <mergeCell ref="DI14:DX14"/>
    <mergeCell ref="DY14:EN14"/>
    <mergeCell ref="A12:F12"/>
    <mergeCell ref="G12:X12"/>
    <mergeCell ref="Y12:AN12"/>
    <mergeCell ref="AO12:BE12"/>
    <mergeCell ref="BF12:BW12"/>
    <mergeCell ref="BX12:CP12"/>
    <mergeCell ref="EO11:FE11"/>
    <mergeCell ref="CQ9:DH9"/>
    <mergeCell ref="DI9:DX9"/>
    <mergeCell ref="DY9:EN9"/>
    <mergeCell ref="EO9:FE9"/>
    <mergeCell ref="CQ12:DH12"/>
    <mergeCell ref="DI12:DX12"/>
    <mergeCell ref="DY12:EN12"/>
    <mergeCell ref="EO12:FE12"/>
    <mergeCell ref="G11:X11"/>
    <mergeCell ref="Y11:AN11"/>
    <mergeCell ref="AO11:BE11"/>
    <mergeCell ref="BF11:BW11"/>
    <mergeCell ref="DI11:DX11"/>
    <mergeCell ref="DY11:EN11"/>
    <mergeCell ref="BF9:BW9"/>
    <mergeCell ref="BX9:CP9"/>
    <mergeCell ref="BX11:CP11"/>
    <mergeCell ref="CQ11:DH11"/>
    <mergeCell ref="A9:F9"/>
    <mergeCell ref="G9:X9"/>
    <mergeCell ref="Y9:AN9"/>
    <mergeCell ref="AO9:BE9"/>
    <mergeCell ref="A10:FE10"/>
    <mergeCell ref="A11:F11"/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67"/>
  <sheetViews>
    <sheetView tabSelected="1" topLeftCell="A43" zoomScaleNormal="100" zoomScaleSheetLayoutView="100" workbookViewId="0">
      <selection activeCell="CJ58" sqref="CJ58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56" t="s">
        <v>183</v>
      </c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</row>
    <row r="3" spans="1:161" s="3" customFormat="1" ht="15.75" x14ac:dyDescent="0.25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</row>
    <row r="4" spans="1:161" s="2" customFormat="1" ht="15" x14ac:dyDescent="0.25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</row>
    <row r="5" spans="1:161" s="2" customFormat="1" ht="15" x14ac:dyDescent="0.25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</row>
    <row r="6" spans="1:161" s="33" customFormat="1" ht="13.5" customHeight="1" x14ac:dyDescent="0.2">
      <c r="A6" s="49" t="s">
        <v>4</v>
      </c>
      <c r="B6" s="50"/>
      <c r="C6" s="50"/>
      <c r="D6" s="50"/>
      <c r="E6" s="50"/>
      <c r="F6" s="51"/>
      <c r="G6" s="49" t="s">
        <v>5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1"/>
      <c r="Y6" s="49" t="s">
        <v>6</v>
      </c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1"/>
      <c r="AO6" s="57" t="s">
        <v>7</v>
      </c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9"/>
      <c r="DI6" s="49" t="s">
        <v>8</v>
      </c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1"/>
      <c r="DY6" s="49" t="s">
        <v>103</v>
      </c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1"/>
      <c r="EO6" s="49" t="s">
        <v>9</v>
      </c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1"/>
    </row>
    <row r="7" spans="1:161" s="33" customFormat="1" ht="13.5" customHeight="1" x14ac:dyDescent="0.2">
      <c r="A7" s="90"/>
      <c r="B7" s="91"/>
      <c r="C7" s="91"/>
      <c r="D7" s="91"/>
      <c r="E7" s="91"/>
      <c r="F7" s="92"/>
      <c r="G7" s="90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2"/>
      <c r="Y7" s="90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2"/>
      <c r="AO7" s="49" t="s">
        <v>10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1"/>
      <c r="BF7" s="57" t="s">
        <v>11</v>
      </c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9"/>
      <c r="DI7" s="90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2"/>
      <c r="DY7" s="90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2"/>
      <c r="EO7" s="90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2"/>
    </row>
    <row r="8" spans="1:161" s="33" customFormat="1" ht="39.75" customHeight="1" x14ac:dyDescent="0.2">
      <c r="A8" s="93"/>
      <c r="B8" s="94"/>
      <c r="C8" s="94"/>
      <c r="D8" s="94"/>
      <c r="E8" s="94"/>
      <c r="F8" s="95"/>
      <c r="G8" s="93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  <c r="Y8" s="93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5"/>
      <c r="AO8" s="93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5"/>
      <c r="BF8" s="96" t="s">
        <v>12</v>
      </c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 t="s">
        <v>13</v>
      </c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 t="s">
        <v>14</v>
      </c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3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5"/>
      <c r="DY8" s="93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5"/>
      <c r="EO8" s="93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5"/>
    </row>
    <row r="9" spans="1:161" s="6" customFormat="1" x14ac:dyDescent="0.2">
      <c r="A9" s="48">
        <v>1</v>
      </c>
      <c r="B9" s="48"/>
      <c r="C9" s="48"/>
      <c r="D9" s="48"/>
      <c r="E9" s="48"/>
      <c r="F9" s="48"/>
      <c r="G9" s="48">
        <v>2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>
        <v>3</v>
      </c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>
        <v>4</v>
      </c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>
        <v>5</v>
      </c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>
        <v>6</v>
      </c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>
        <v>7</v>
      </c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>
        <v>8</v>
      </c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>
        <v>9</v>
      </c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>
        <v>10</v>
      </c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</row>
    <row r="10" spans="1:161" s="7" customFormat="1" ht="15" customHeight="1" x14ac:dyDescent="0.2">
      <c r="A10" s="97" t="s">
        <v>105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9"/>
    </row>
    <row r="11" spans="1:161" s="7" customFormat="1" ht="27.75" customHeight="1" x14ac:dyDescent="0.2">
      <c r="A11" s="40" t="s">
        <v>17</v>
      </c>
      <c r="B11" s="40"/>
      <c r="C11" s="40"/>
      <c r="D11" s="40"/>
      <c r="E11" s="40"/>
      <c r="F11" s="40"/>
      <c r="G11" s="46" t="s">
        <v>22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4">
        <v>10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>
        <f>BF11+BX11+CQ11</f>
        <v>735.3</v>
      </c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>
        <v>0</v>
      </c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>
        <v>0</v>
      </c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>
        <v>735.3</v>
      </c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>
        <v>20</v>
      </c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>
        <v>1.7</v>
      </c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5">
        <f>Y11*AO11*12*1.7-1.2</f>
        <v>149999.99999999997</v>
      </c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</row>
    <row r="12" spans="1:161" s="7" customFormat="1" ht="15" customHeight="1" x14ac:dyDescent="0.2">
      <c r="A12" s="52" t="s">
        <v>107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4"/>
      <c r="Y12" s="44" t="s">
        <v>16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 t="s">
        <v>16</v>
      </c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 t="s">
        <v>16</v>
      </c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 t="s">
        <v>16</v>
      </c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 t="s">
        <v>16</v>
      </c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 t="s">
        <v>16</v>
      </c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5">
        <f>EO11</f>
        <v>149999.99999999997</v>
      </c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</row>
    <row r="13" spans="1:161" s="7" customFormat="1" ht="15" customHeight="1" x14ac:dyDescent="0.2">
      <c r="A13" s="52" t="s">
        <v>108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4"/>
      <c r="Y13" s="44" t="s">
        <v>16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 t="s">
        <v>16</v>
      </c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 t="s">
        <v>16</v>
      </c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 t="s">
        <v>16</v>
      </c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 t="s">
        <v>16</v>
      </c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 t="s">
        <v>16</v>
      </c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5">
        <f>EO12</f>
        <v>149999.99999999997</v>
      </c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</row>
    <row r="14" spans="1:161" s="7" customFormat="1" ht="15" customHeight="1" x14ac:dyDescent="0.2">
      <c r="A14" s="34"/>
      <c r="B14" s="34"/>
      <c r="C14" s="34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</row>
    <row r="16" spans="1:161" s="4" customFormat="1" ht="41.25" customHeight="1" x14ac:dyDescent="0.2">
      <c r="A16" s="55" t="s">
        <v>158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</row>
    <row r="17" spans="1:105" s="2" customFormat="1" ht="10.5" customHeight="1" x14ac:dyDescent="0.25"/>
    <row r="18" spans="1:105" s="2" customFormat="1" ht="55.5" customHeight="1" x14ac:dyDescent="0.25">
      <c r="A18" s="49" t="s">
        <v>4</v>
      </c>
      <c r="B18" s="50"/>
      <c r="C18" s="50"/>
      <c r="D18" s="50"/>
      <c r="E18" s="50"/>
      <c r="F18" s="51"/>
      <c r="G18" s="49" t="s">
        <v>36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1"/>
      <c r="BW18" s="49" t="s">
        <v>37</v>
      </c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1"/>
      <c r="CM18" s="49" t="s">
        <v>38</v>
      </c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9"/>
    </row>
    <row r="19" spans="1:105" x14ac:dyDescent="0.2">
      <c r="A19" s="48">
        <v>1</v>
      </c>
      <c r="B19" s="48"/>
      <c r="C19" s="48"/>
      <c r="D19" s="48"/>
      <c r="E19" s="48"/>
      <c r="F19" s="48"/>
      <c r="G19" s="48">
        <v>2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>
        <v>3</v>
      </c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>
        <v>4</v>
      </c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</row>
    <row r="20" spans="1:105" s="2" customFormat="1" ht="21.75" customHeight="1" x14ac:dyDescent="0.25">
      <c r="A20" s="40" t="s">
        <v>17</v>
      </c>
      <c r="B20" s="40"/>
      <c r="C20" s="40"/>
      <c r="D20" s="40"/>
      <c r="E20" s="40"/>
      <c r="F20" s="40"/>
      <c r="G20" s="31"/>
      <c r="H20" s="42" t="s">
        <v>39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3"/>
      <c r="BW20" s="44" t="s">
        <v>16</v>
      </c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5">
        <f>CM21</f>
        <v>35000</v>
      </c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</row>
    <row r="21" spans="1:105" x14ac:dyDescent="0.2">
      <c r="A21" s="67" t="s">
        <v>40</v>
      </c>
      <c r="B21" s="68"/>
      <c r="C21" s="68"/>
      <c r="D21" s="68"/>
      <c r="E21" s="68"/>
      <c r="F21" s="69"/>
      <c r="G21" s="10"/>
      <c r="H21" s="73" t="s">
        <v>11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4"/>
      <c r="BW21" s="75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7"/>
      <c r="CM21" s="81">
        <v>35000</v>
      </c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3"/>
    </row>
    <row r="22" spans="1:105" x14ac:dyDescent="0.2">
      <c r="A22" s="70"/>
      <c r="B22" s="71"/>
      <c r="C22" s="71"/>
      <c r="D22" s="71"/>
      <c r="E22" s="71"/>
      <c r="F22" s="72"/>
      <c r="G22" s="11"/>
      <c r="H22" s="87" t="s">
        <v>41</v>
      </c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8"/>
      <c r="BW22" s="78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80"/>
      <c r="CM22" s="84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6"/>
    </row>
    <row r="23" spans="1:105" ht="13.5" customHeight="1" x14ac:dyDescent="0.2">
      <c r="A23" s="40" t="s">
        <v>42</v>
      </c>
      <c r="B23" s="40"/>
      <c r="C23" s="40"/>
      <c r="D23" s="40"/>
      <c r="E23" s="40"/>
      <c r="F23" s="40"/>
      <c r="G23" s="31"/>
      <c r="H23" s="65" t="s">
        <v>43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6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</row>
    <row r="24" spans="1:105" ht="26.25" customHeight="1" x14ac:dyDescent="0.2">
      <c r="A24" s="40" t="s">
        <v>44</v>
      </c>
      <c r="B24" s="40"/>
      <c r="C24" s="40"/>
      <c r="D24" s="40"/>
      <c r="E24" s="40"/>
      <c r="F24" s="40"/>
      <c r="G24" s="31"/>
      <c r="H24" s="65" t="s">
        <v>45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6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</row>
    <row r="25" spans="1:105" ht="26.25" customHeight="1" x14ac:dyDescent="0.2">
      <c r="A25" s="40" t="s">
        <v>18</v>
      </c>
      <c r="B25" s="40"/>
      <c r="C25" s="40"/>
      <c r="D25" s="40"/>
      <c r="E25" s="40"/>
      <c r="F25" s="40"/>
      <c r="G25" s="31"/>
      <c r="H25" s="42" t="s">
        <v>46</v>
      </c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3"/>
      <c r="BW25" s="44" t="s">
        <v>16</v>
      </c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5">
        <f>CM26+CM29</f>
        <v>6350</v>
      </c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</row>
    <row r="26" spans="1:105" x14ac:dyDescent="0.2">
      <c r="A26" s="67" t="s">
        <v>47</v>
      </c>
      <c r="B26" s="68"/>
      <c r="C26" s="68"/>
      <c r="D26" s="68"/>
      <c r="E26" s="68"/>
      <c r="F26" s="69"/>
      <c r="G26" s="10"/>
      <c r="H26" s="73" t="s">
        <v>11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4"/>
      <c r="BW26" s="75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7"/>
      <c r="CM26" s="81">
        <v>5350</v>
      </c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3"/>
    </row>
    <row r="27" spans="1:105" ht="25.5" customHeight="1" x14ac:dyDescent="0.2">
      <c r="A27" s="70"/>
      <c r="B27" s="71"/>
      <c r="C27" s="71"/>
      <c r="D27" s="71"/>
      <c r="E27" s="71"/>
      <c r="F27" s="72"/>
      <c r="G27" s="11"/>
      <c r="H27" s="87" t="s">
        <v>48</v>
      </c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8"/>
      <c r="BW27" s="78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80"/>
      <c r="CM27" s="84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6"/>
    </row>
    <row r="28" spans="1:105" ht="26.25" customHeight="1" x14ac:dyDescent="0.2">
      <c r="A28" s="40" t="s">
        <v>49</v>
      </c>
      <c r="B28" s="40"/>
      <c r="C28" s="40"/>
      <c r="D28" s="40"/>
      <c r="E28" s="40"/>
      <c r="F28" s="40"/>
      <c r="G28" s="31"/>
      <c r="H28" s="65" t="s">
        <v>50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6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</row>
    <row r="29" spans="1:105" ht="27" customHeight="1" x14ac:dyDescent="0.2">
      <c r="A29" s="40" t="s">
        <v>51</v>
      </c>
      <c r="B29" s="40"/>
      <c r="C29" s="40"/>
      <c r="D29" s="40"/>
      <c r="E29" s="40"/>
      <c r="F29" s="40"/>
      <c r="G29" s="31"/>
      <c r="H29" s="65" t="s">
        <v>52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6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5">
        <v>1000</v>
      </c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</row>
    <row r="30" spans="1:105" ht="27" customHeight="1" x14ac:dyDescent="0.2">
      <c r="A30" s="40" t="s">
        <v>53</v>
      </c>
      <c r="B30" s="40"/>
      <c r="C30" s="40"/>
      <c r="D30" s="40"/>
      <c r="E30" s="40"/>
      <c r="F30" s="40"/>
      <c r="G30" s="31"/>
      <c r="H30" s="65" t="s">
        <v>54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6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</row>
    <row r="31" spans="1:105" ht="27" customHeight="1" x14ac:dyDescent="0.2">
      <c r="A31" s="40" t="s">
        <v>55</v>
      </c>
      <c r="B31" s="40"/>
      <c r="C31" s="40"/>
      <c r="D31" s="40"/>
      <c r="E31" s="40"/>
      <c r="F31" s="40"/>
      <c r="G31" s="31"/>
      <c r="H31" s="65" t="s">
        <v>54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6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</row>
    <row r="32" spans="1:105" ht="26.25" customHeight="1" x14ac:dyDescent="0.2">
      <c r="A32" s="40" t="s">
        <v>19</v>
      </c>
      <c r="B32" s="40"/>
      <c r="C32" s="40"/>
      <c r="D32" s="40"/>
      <c r="E32" s="40"/>
      <c r="F32" s="40"/>
      <c r="G32" s="31"/>
      <c r="H32" s="42" t="s">
        <v>56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3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5">
        <v>8650</v>
      </c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</row>
    <row r="33" spans="1:105" ht="13.5" customHeight="1" x14ac:dyDescent="0.2">
      <c r="A33" s="40"/>
      <c r="B33" s="40"/>
      <c r="C33" s="40"/>
      <c r="D33" s="40"/>
      <c r="E33" s="40"/>
      <c r="F33" s="40"/>
      <c r="G33" s="52" t="s">
        <v>15</v>
      </c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4"/>
      <c r="BW33" s="44" t="s">
        <v>16</v>
      </c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5">
        <f>CM20+CM25+CM32</f>
        <v>50000</v>
      </c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</row>
    <row r="34" spans="1:105" ht="13.5" customHeight="1" x14ac:dyDescent="0.2">
      <c r="A34" s="40"/>
      <c r="B34" s="40"/>
      <c r="C34" s="40"/>
      <c r="D34" s="40"/>
      <c r="E34" s="40"/>
      <c r="F34" s="40"/>
      <c r="G34" s="52" t="s">
        <v>11</v>
      </c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4"/>
      <c r="BW34" s="44" t="s">
        <v>16</v>
      </c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</row>
    <row r="35" spans="1:105" ht="13.5" customHeight="1" x14ac:dyDescent="0.2">
      <c r="A35" s="40"/>
      <c r="B35" s="40"/>
      <c r="C35" s="40"/>
      <c r="D35" s="40"/>
      <c r="E35" s="40"/>
      <c r="F35" s="40"/>
      <c r="G35" s="52" t="s">
        <v>113</v>
      </c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4"/>
      <c r="BW35" s="44" t="s">
        <v>16</v>
      </c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5">
        <v>50000</v>
      </c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</row>
    <row r="36" spans="1:105" s="2" customFormat="1" ht="3.75" customHeight="1" x14ac:dyDescent="0.25"/>
    <row r="37" spans="1:105" s="12" customFormat="1" ht="48" customHeight="1" x14ac:dyDescent="0.2">
      <c r="A37" s="63" t="s">
        <v>57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</row>
    <row r="39" spans="1:105" s="4" customFormat="1" ht="14.25" x14ac:dyDescent="0.2">
      <c r="A39" s="47" t="s">
        <v>179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</row>
    <row r="40" spans="1:105" s="2" customFormat="1" ht="6" customHeight="1" x14ac:dyDescent="0.25"/>
    <row r="41" spans="1:105" s="33" customFormat="1" ht="55.5" customHeight="1" x14ac:dyDescent="0.2">
      <c r="A41" s="49" t="s">
        <v>4</v>
      </c>
      <c r="B41" s="50"/>
      <c r="C41" s="50"/>
      <c r="D41" s="50"/>
      <c r="E41" s="50"/>
      <c r="F41" s="50"/>
      <c r="G41" s="51"/>
      <c r="H41" s="49" t="s">
        <v>64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1"/>
      <c r="BD41" s="49" t="s">
        <v>65</v>
      </c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1"/>
      <c r="BT41" s="49" t="s">
        <v>66</v>
      </c>
      <c r="BU41" s="50"/>
      <c r="BV41" s="50"/>
      <c r="BW41" s="50"/>
      <c r="BX41" s="50"/>
      <c r="BY41" s="50"/>
      <c r="BZ41" s="50"/>
      <c r="CA41" s="50"/>
      <c r="CB41" s="50"/>
      <c r="CC41" s="50"/>
      <c r="CD41" s="51"/>
      <c r="CE41" s="49" t="s">
        <v>67</v>
      </c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</row>
    <row r="42" spans="1:105" s="6" customFormat="1" x14ac:dyDescent="0.2">
      <c r="A42" s="48">
        <v>1</v>
      </c>
      <c r="B42" s="48"/>
      <c r="C42" s="48"/>
      <c r="D42" s="48"/>
      <c r="E42" s="48"/>
      <c r="F42" s="48"/>
      <c r="G42" s="48"/>
      <c r="H42" s="48">
        <v>2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>
        <v>3</v>
      </c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>
        <v>4</v>
      </c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>
        <v>5</v>
      </c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</row>
    <row r="43" spans="1:105" s="7" customFormat="1" ht="15" customHeight="1" x14ac:dyDescent="0.2">
      <c r="A43" s="40" t="s">
        <v>17</v>
      </c>
      <c r="B43" s="40"/>
      <c r="C43" s="40"/>
      <c r="D43" s="40"/>
      <c r="E43" s="40"/>
      <c r="F43" s="40"/>
      <c r="G43" s="40"/>
      <c r="H43" s="46" t="s">
        <v>99</v>
      </c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</row>
    <row r="44" spans="1:105" s="7" customFormat="1" ht="15" customHeight="1" x14ac:dyDescent="0.2">
      <c r="A44" s="40" t="s">
        <v>18</v>
      </c>
      <c r="B44" s="40"/>
      <c r="C44" s="40"/>
      <c r="D44" s="40"/>
      <c r="E44" s="40"/>
      <c r="F44" s="40"/>
      <c r="G44" s="40"/>
      <c r="H44" s="46" t="s">
        <v>100</v>
      </c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</row>
    <row r="45" spans="1:105" s="7" customFormat="1" ht="15" customHeight="1" x14ac:dyDescent="0.2">
      <c r="A45" s="40" t="s">
        <v>19</v>
      </c>
      <c r="B45" s="40"/>
      <c r="C45" s="40"/>
      <c r="D45" s="40"/>
      <c r="E45" s="40"/>
      <c r="F45" s="40"/>
      <c r="G45" s="40"/>
      <c r="H45" s="46" t="s">
        <v>101</v>
      </c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</row>
    <row r="46" spans="1:105" s="7" customFormat="1" ht="15" customHeight="1" x14ac:dyDescent="0.2">
      <c r="A46" s="40" t="s">
        <v>23</v>
      </c>
      <c r="B46" s="40"/>
      <c r="C46" s="40"/>
      <c r="D46" s="40"/>
      <c r="E46" s="40"/>
      <c r="F46" s="40"/>
      <c r="G46" s="40"/>
      <c r="H46" s="46" t="s">
        <v>180</v>
      </c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5">
        <v>50000</v>
      </c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</row>
    <row r="47" spans="1:105" s="7" customFormat="1" ht="15" customHeight="1" x14ac:dyDescent="0.2">
      <c r="A47" s="40"/>
      <c r="B47" s="40"/>
      <c r="C47" s="40"/>
      <c r="D47" s="40"/>
      <c r="E47" s="40"/>
      <c r="F47" s="40"/>
      <c r="G47" s="40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</row>
    <row r="48" spans="1:105" s="7" customFormat="1" ht="15" customHeight="1" x14ac:dyDescent="0.2">
      <c r="A48" s="40"/>
      <c r="B48" s="40"/>
      <c r="C48" s="40"/>
      <c r="D48" s="40"/>
      <c r="E48" s="40"/>
      <c r="F48" s="40"/>
      <c r="G48" s="40"/>
      <c r="H48" s="53" t="s">
        <v>15</v>
      </c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 t="s">
        <v>16</v>
      </c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5">
        <f>CE43+CE44+CE45+CE46</f>
        <v>50000</v>
      </c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</row>
    <row r="49" spans="1:161" s="7" customFormat="1" ht="15" customHeight="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</row>
    <row r="50" spans="1:161" s="4" customFormat="1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</row>
    <row r="51" spans="1:161" s="4" customFormat="1" ht="28.5" customHeight="1" x14ac:dyDescent="0.2">
      <c r="A51" s="55" t="s">
        <v>181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</row>
    <row r="52" spans="1:161" s="2" customFormat="1" ht="10.5" customHeight="1" x14ac:dyDescent="0.25"/>
    <row r="53" spans="1:161" s="33" customFormat="1" ht="30" customHeight="1" x14ac:dyDescent="0.2">
      <c r="A53" s="49" t="s">
        <v>4</v>
      </c>
      <c r="B53" s="50"/>
      <c r="C53" s="50"/>
      <c r="D53" s="50"/>
      <c r="E53" s="50"/>
      <c r="F53" s="50"/>
      <c r="G53" s="51"/>
      <c r="H53" s="49" t="s">
        <v>64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1"/>
      <c r="BD53" s="49" t="s">
        <v>86</v>
      </c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1"/>
      <c r="BT53" s="49" t="s">
        <v>97</v>
      </c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1"/>
      <c r="CJ53" s="49" t="s">
        <v>98</v>
      </c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</row>
    <row r="54" spans="1:161" s="6" customFormat="1" x14ac:dyDescent="0.2">
      <c r="A54" s="48"/>
      <c r="B54" s="48"/>
      <c r="C54" s="48"/>
      <c r="D54" s="48"/>
      <c r="E54" s="48"/>
      <c r="F54" s="48"/>
      <c r="G54" s="48"/>
      <c r="H54" s="48">
        <v>1</v>
      </c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>
        <v>2</v>
      </c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>
        <v>3</v>
      </c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>
        <v>4</v>
      </c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</row>
    <row r="55" spans="1:161" s="7" customFormat="1" ht="23.25" customHeight="1" x14ac:dyDescent="0.2">
      <c r="A55" s="40" t="s">
        <v>17</v>
      </c>
      <c r="B55" s="40"/>
      <c r="C55" s="40"/>
      <c r="D55" s="40"/>
      <c r="E55" s="40"/>
      <c r="F55" s="40"/>
      <c r="G55" s="40"/>
      <c r="H55" s="46" t="s">
        <v>182</v>
      </c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4">
        <v>0</v>
      </c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5">
        <f>750000+49002.96</f>
        <v>799002.96</v>
      </c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</row>
    <row r="56" spans="1:161" s="7" customFormat="1" ht="23.25" customHeight="1" x14ac:dyDescent="0.2">
      <c r="A56" s="40" t="s">
        <v>18</v>
      </c>
      <c r="B56" s="40"/>
      <c r="C56" s="40"/>
      <c r="D56" s="40"/>
      <c r="E56" s="40"/>
      <c r="F56" s="40"/>
      <c r="G56" s="40"/>
      <c r="H56" s="46" t="s">
        <v>191</v>
      </c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4">
        <v>0</v>
      </c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5">
        <v>509300</v>
      </c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</row>
    <row r="57" spans="1:161" s="7" customFormat="1" ht="15" customHeight="1" x14ac:dyDescent="0.2">
      <c r="A57" s="40"/>
      <c r="B57" s="40"/>
      <c r="C57" s="40"/>
      <c r="D57" s="40"/>
      <c r="E57" s="40"/>
      <c r="F57" s="40"/>
      <c r="G57" s="40"/>
      <c r="H57" s="53" t="s">
        <v>15</v>
      </c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 t="s">
        <v>16</v>
      </c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5">
        <f>CJ56+CJ55</f>
        <v>1308302.96</v>
      </c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</row>
    <row r="58" spans="1:161" s="7" customFormat="1" ht="15" customHeight="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61" s="7" customFormat="1" ht="15" customHeight="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</row>
    <row r="60" spans="1:161" s="7" customFormat="1" ht="15" customHeight="1" x14ac:dyDescent="0.2">
      <c r="A60" s="34"/>
      <c r="B60" s="34"/>
      <c r="C60" s="34"/>
      <c r="D60" s="34"/>
      <c r="E60" s="34"/>
      <c r="F60" s="34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</row>
    <row r="61" spans="1:161" s="7" customFormat="1" ht="15" customHeight="1" x14ac:dyDescent="0.2">
      <c r="A61" s="34"/>
      <c r="B61" s="34"/>
      <c r="C61" s="34"/>
      <c r="D61" s="34"/>
      <c r="E61" s="34"/>
      <c r="F61" s="34"/>
      <c r="G61" s="3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</row>
    <row r="62" spans="1:161" s="7" customFormat="1" ht="15" customHeight="1" x14ac:dyDescent="0.2">
      <c r="A62" s="34"/>
      <c r="B62" s="34"/>
      <c r="C62" s="34"/>
      <c r="D62" s="34"/>
      <c r="E62" s="34"/>
      <c r="F62" s="34"/>
      <c r="G62" s="3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</row>
    <row r="63" spans="1:161" s="7" customFormat="1" ht="15" customHeight="1" x14ac:dyDescent="0.2">
      <c r="A63" s="34"/>
      <c r="B63" s="34"/>
      <c r="C63" s="34"/>
      <c r="D63" s="34"/>
      <c r="E63" s="34"/>
      <c r="F63" s="34"/>
      <c r="G63" s="3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</row>
    <row r="64" spans="1:161" s="4" customFormat="1" ht="24.75" customHeight="1" x14ac:dyDescent="0.2">
      <c r="A64" s="8" t="s">
        <v>133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108">
        <f>EO13+CM35+CJ57+CE48</f>
        <v>1558302.96</v>
      </c>
      <c r="BX64" s="109"/>
      <c r="BY64" s="109"/>
      <c r="BZ64" s="109"/>
      <c r="CA64" s="109"/>
      <c r="CB64" s="109"/>
      <c r="CC64" s="109"/>
      <c r="CD64" s="109"/>
      <c r="CE64" s="109"/>
      <c r="CF64" s="109"/>
      <c r="CG64" s="109"/>
      <c r="CH64" s="109"/>
      <c r="CI64" s="109"/>
      <c r="CJ64" s="109"/>
      <c r="CK64" s="109"/>
      <c r="CL64" s="109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</row>
    <row r="65" spans="1:105" ht="13.5" customHeight="1" x14ac:dyDescent="0.2">
      <c r="A65" s="102"/>
      <c r="B65" s="102"/>
      <c r="C65" s="102"/>
      <c r="D65" s="102"/>
      <c r="E65" s="102"/>
      <c r="F65" s="102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3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</row>
    <row r="66" spans="1:105" ht="13.5" customHeight="1" x14ac:dyDescent="0.2">
      <c r="A66" s="102"/>
      <c r="B66" s="102"/>
      <c r="C66" s="102"/>
      <c r="D66" s="102"/>
      <c r="E66" s="102"/>
      <c r="F66" s="102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103"/>
      <c r="BS66" s="103"/>
      <c r="BT66" s="103"/>
      <c r="BU66" s="103"/>
      <c r="BV66" s="103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</row>
    <row r="67" spans="1:105" ht="13.5" customHeight="1" x14ac:dyDescent="0.2">
      <c r="A67" s="102"/>
      <c r="B67" s="102"/>
      <c r="C67" s="102"/>
      <c r="D67" s="102"/>
      <c r="E67" s="102"/>
      <c r="F67" s="102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3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</row>
  </sheetData>
  <mergeCells count="201">
    <mergeCell ref="DY6:EN8"/>
    <mergeCell ref="EO6:FE8"/>
    <mergeCell ref="AO7:BE8"/>
    <mergeCell ref="BF7:DH7"/>
    <mergeCell ref="BF8:BW8"/>
    <mergeCell ref="BX8:CP8"/>
    <mergeCell ref="CQ8:DH8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CQ9:DH9"/>
    <mergeCell ref="DI9:DX9"/>
    <mergeCell ref="DY9:EN9"/>
    <mergeCell ref="EO9:FE9"/>
    <mergeCell ref="A10:FE10"/>
    <mergeCell ref="A11:F11"/>
    <mergeCell ref="G11:X11"/>
    <mergeCell ref="Y11:AN11"/>
    <mergeCell ref="AO11:BE11"/>
    <mergeCell ref="BF11:BW11"/>
    <mergeCell ref="A9:F9"/>
    <mergeCell ref="G9:X9"/>
    <mergeCell ref="Y9:AN9"/>
    <mergeCell ref="AO9:BE9"/>
    <mergeCell ref="BF9:BW9"/>
    <mergeCell ref="BX9:CP9"/>
    <mergeCell ref="BX11:CP11"/>
    <mergeCell ref="CQ11:DH11"/>
    <mergeCell ref="DI11:DX11"/>
    <mergeCell ref="DY11:EN11"/>
    <mergeCell ref="EO11:FE11"/>
    <mergeCell ref="A12:X12"/>
    <mergeCell ref="Y12:AN12"/>
    <mergeCell ref="AO12:BE12"/>
    <mergeCell ref="BF12:BW12"/>
    <mergeCell ref="BX12:CP12"/>
    <mergeCell ref="DY13:EN13"/>
    <mergeCell ref="EO13:FE13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DI13:DX13"/>
    <mergeCell ref="A24:F24"/>
    <mergeCell ref="H24:BV24"/>
    <mergeCell ref="BW24:CL24"/>
    <mergeCell ref="CM24:DA24"/>
    <mergeCell ref="A25:F25"/>
    <mergeCell ref="H25:BV25"/>
    <mergeCell ref="BW25:CL25"/>
    <mergeCell ref="CM25:DA25"/>
    <mergeCell ref="A21:F22"/>
    <mergeCell ref="H21:BV21"/>
    <mergeCell ref="BW21:CL22"/>
    <mergeCell ref="CM21:DA22"/>
    <mergeCell ref="H22:BV22"/>
    <mergeCell ref="A23:F23"/>
    <mergeCell ref="H23:BV23"/>
    <mergeCell ref="BW23:CL23"/>
    <mergeCell ref="CM23:DA23"/>
    <mergeCell ref="A29:F29"/>
    <mergeCell ref="H29:BV29"/>
    <mergeCell ref="BW29:CL29"/>
    <mergeCell ref="CM29:DA29"/>
    <mergeCell ref="A30:F30"/>
    <mergeCell ref="H30:BV30"/>
    <mergeCell ref="BW30:CL30"/>
    <mergeCell ref="CM30:DA30"/>
    <mergeCell ref="A26:F27"/>
    <mergeCell ref="H26:BV26"/>
    <mergeCell ref="BW26:CL27"/>
    <mergeCell ref="CM26:DA27"/>
    <mergeCell ref="H27:BV27"/>
    <mergeCell ref="A28:F28"/>
    <mergeCell ref="H28:BV28"/>
    <mergeCell ref="BW28:CL28"/>
    <mergeCell ref="CM28:DA28"/>
    <mergeCell ref="A33:F33"/>
    <mergeCell ref="G33:BV33"/>
    <mergeCell ref="BW33:CL33"/>
    <mergeCell ref="CM33:DA33"/>
    <mergeCell ref="A34:F34"/>
    <mergeCell ref="G34:BV34"/>
    <mergeCell ref="BW34:CL34"/>
    <mergeCell ref="CM34:DA34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53:G53"/>
    <mergeCell ref="H53:BC53"/>
    <mergeCell ref="BD53:BS53"/>
    <mergeCell ref="BT53:CI53"/>
    <mergeCell ref="CJ53:DA53"/>
    <mergeCell ref="A35:F35"/>
    <mergeCell ref="G35:BV35"/>
    <mergeCell ref="BW35:CL35"/>
    <mergeCell ref="CM35:DA35"/>
    <mergeCell ref="A37:DA37"/>
    <mergeCell ref="H42:BC42"/>
    <mergeCell ref="BD42:BS42"/>
    <mergeCell ref="BT42:CD42"/>
    <mergeCell ref="CE42:DA42"/>
    <mergeCell ref="A43:G43"/>
    <mergeCell ref="H43:BC43"/>
    <mergeCell ref="BD43:BS43"/>
    <mergeCell ref="BT43:CD43"/>
    <mergeCell ref="CE43:DA43"/>
    <mergeCell ref="A44:G44"/>
    <mergeCell ref="H44:BC44"/>
    <mergeCell ref="BD44:BS44"/>
    <mergeCell ref="BT44:CD44"/>
    <mergeCell ref="CE44:DA44"/>
    <mergeCell ref="H54:BC54"/>
    <mergeCell ref="BD54:BS54"/>
    <mergeCell ref="BT54:CI54"/>
    <mergeCell ref="CJ54:DA54"/>
    <mergeCell ref="A56:G56"/>
    <mergeCell ref="H56:BC56"/>
    <mergeCell ref="BD56:BS56"/>
    <mergeCell ref="BT56:CI56"/>
    <mergeCell ref="CJ56:DA56"/>
    <mergeCell ref="A55:G55"/>
    <mergeCell ref="H55:BC55"/>
    <mergeCell ref="BD55:BS55"/>
    <mergeCell ref="BT55:CI55"/>
    <mergeCell ref="CJ55:DA55"/>
    <mergeCell ref="A67:F67"/>
    <mergeCell ref="G67:BV67"/>
    <mergeCell ref="BW67:CL67"/>
    <mergeCell ref="A39:DA39"/>
    <mergeCell ref="A41:G41"/>
    <mergeCell ref="H41:BC41"/>
    <mergeCell ref="BD41:BS41"/>
    <mergeCell ref="BT41:CD41"/>
    <mergeCell ref="CE41:DA41"/>
    <mergeCell ref="A42:G42"/>
    <mergeCell ref="BW64:CL64"/>
    <mergeCell ref="A65:F65"/>
    <mergeCell ref="G65:BV65"/>
    <mergeCell ref="BW65:CL65"/>
    <mergeCell ref="A66:F66"/>
    <mergeCell ref="G66:BV66"/>
    <mergeCell ref="BW66:CL66"/>
    <mergeCell ref="A57:G57"/>
    <mergeCell ref="H57:BC57"/>
    <mergeCell ref="BD57:BS57"/>
    <mergeCell ref="BT57:CI57"/>
    <mergeCell ref="CJ57:DA57"/>
    <mergeCell ref="A51:DA51"/>
    <mergeCell ref="A54:G54"/>
    <mergeCell ref="A45:G45"/>
    <mergeCell ref="H45:BC45"/>
    <mergeCell ref="BD45:BS45"/>
    <mergeCell ref="BT45:CD45"/>
    <mergeCell ref="CE45:DA45"/>
    <mergeCell ref="A46:G46"/>
    <mergeCell ref="H46:BC46"/>
    <mergeCell ref="BD46:BS46"/>
    <mergeCell ref="BT46:CD46"/>
    <mergeCell ref="CE46:DA46"/>
    <mergeCell ref="A47:G47"/>
    <mergeCell ref="H47:BC47"/>
    <mergeCell ref="BD47:BS47"/>
    <mergeCell ref="BT47:CD47"/>
    <mergeCell ref="CE47:DA47"/>
    <mergeCell ref="A48:G48"/>
    <mergeCell ref="H48:BC48"/>
    <mergeCell ref="BD48:BS48"/>
    <mergeCell ref="BT48:CD48"/>
    <mergeCell ref="CE48:DA48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7"/>
  <sheetViews>
    <sheetView topLeftCell="A66" zoomScaleNormal="100" zoomScaleSheetLayoutView="100" workbookViewId="0">
      <selection activeCell="CJ81" sqref="CJ81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56" t="s">
        <v>157</v>
      </c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</row>
    <row r="3" spans="1:161" s="3" customFormat="1" ht="15.75" x14ac:dyDescent="0.25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</row>
    <row r="4" spans="1:161" s="2" customFormat="1" ht="15" x14ac:dyDescent="0.25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</row>
    <row r="5" spans="1:161" s="2" customFormat="1" ht="15" x14ac:dyDescent="0.25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</row>
    <row r="6" spans="1:161" s="21" customFormat="1" ht="13.5" customHeight="1" x14ac:dyDescent="0.2">
      <c r="A6" s="49" t="s">
        <v>4</v>
      </c>
      <c r="B6" s="50"/>
      <c r="C6" s="50"/>
      <c r="D6" s="50"/>
      <c r="E6" s="50"/>
      <c r="F6" s="51"/>
      <c r="G6" s="49" t="s">
        <v>5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1"/>
      <c r="Y6" s="49" t="s">
        <v>6</v>
      </c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1"/>
      <c r="AO6" s="57" t="s">
        <v>7</v>
      </c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9"/>
      <c r="DI6" s="49" t="s">
        <v>8</v>
      </c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1"/>
      <c r="DY6" s="49" t="s">
        <v>103</v>
      </c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1"/>
      <c r="EO6" s="49" t="s">
        <v>9</v>
      </c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1"/>
    </row>
    <row r="7" spans="1:161" s="21" customFormat="1" ht="13.5" customHeight="1" x14ac:dyDescent="0.2">
      <c r="A7" s="90"/>
      <c r="B7" s="91"/>
      <c r="C7" s="91"/>
      <c r="D7" s="91"/>
      <c r="E7" s="91"/>
      <c r="F7" s="92"/>
      <c r="G7" s="90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2"/>
      <c r="Y7" s="90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2"/>
      <c r="AO7" s="49" t="s">
        <v>10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1"/>
      <c r="BF7" s="57" t="s">
        <v>11</v>
      </c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9"/>
      <c r="DI7" s="90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2"/>
      <c r="DY7" s="90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2"/>
      <c r="EO7" s="90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2"/>
    </row>
    <row r="8" spans="1:161" s="21" customFormat="1" ht="39.75" customHeight="1" x14ac:dyDescent="0.2">
      <c r="A8" s="93"/>
      <c r="B8" s="94"/>
      <c r="C8" s="94"/>
      <c r="D8" s="94"/>
      <c r="E8" s="94"/>
      <c r="F8" s="95"/>
      <c r="G8" s="93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  <c r="Y8" s="93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5"/>
      <c r="AO8" s="93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5"/>
      <c r="BF8" s="96" t="s">
        <v>12</v>
      </c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 t="s">
        <v>13</v>
      </c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 t="s">
        <v>14</v>
      </c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3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5"/>
      <c r="DY8" s="93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5"/>
      <c r="EO8" s="93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5"/>
    </row>
    <row r="9" spans="1:161" s="6" customFormat="1" x14ac:dyDescent="0.2">
      <c r="A9" s="48">
        <v>1</v>
      </c>
      <c r="B9" s="48"/>
      <c r="C9" s="48"/>
      <c r="D9" s="48"/>
      <c r="E9" s="48"/>
      <c r="F9" s="48"/>
      <c r="G9" s="48">
        <v>2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>
        <v>3</v>
      </c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>
        <v>4</v>
      </c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>
        <v>5</v>
      </c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>
        <v>6</v>
      </c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>
        <v>7</v>
      </c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>
        <v>8</v>
      </c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>
        <v>9</v>
      </c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>
        <v>10</v>
      </c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</row>
    <row r="10" spans="1:161" s="7" customFormat="1" ht="15" customHeight="1" x14ac:dyDescent="0.2">
      <c r="A10" s="97" t="s">
        <v>105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9"/>
    </row>
    <row r="11" spans="1:161" s="7" customFormat="1" ht="27.75" customHeight="1" x14ac:dyDescent="0.2">
      <c r="A11" s="40" t="s">
        <v>17</v>
      </c>
      <c r="B11" s="40"/>
      <c r="C11" s="40"/>
      <c r="D11" s="40"/>
      <c r="E11" s="40"/>
      <c r="F11" s="40"/>
      <c r="G11" s="46" t="s">
        <v>22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4">
        <v>8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>
        <f>BF11+BX11+CQ11</f>
        <v>5000</v>
      </c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>
        <v>0</v>
      </c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>
        <v>0</v>
      </c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>
        <v>5000</v>
      </c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>
        <v>20</v>
      </c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>
        <v>1.7</v>
      </c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5">
        <f>Y11*AO11*12*1.7</f>
        <v>816000</v>
      </c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</row>
    <row r="12" spans="1:161" s="7" customFormat="1" ht="15" customHeight="1" x14ac:dyDescent="0.2">
      <c r="A12" s="52" t="s">
        <v>107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4"/>
      <c r="Y12" s="44" t="s">
        <v>16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 t="s">
        <v>16</v>
      </c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 t="s">
        <v>16</v>
      </c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 t="s">
        <v>16</v>
      </c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 t="s">
        <v>16</v>
      </c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 t="s">
        <v>16</v>
      </c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5">
        <f>EO11</f>
        <v>816000</v>
      </c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</row>
    <row r="13" spans="1:161" s="7" customFormat="1" ht="15" customHeight="1" x14ac:dyDescent="0.2">
      <c r="A13" s="52" t="s">
        <v>108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4"/>
      <c r="Y13" s="44" t="s">
        <v>16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 t="s">
        <v>16</v>
      </c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 t="s">
        <v>16</v>
      </c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 t="s">
        <v>16</v>
      </c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 t="s">
        <v>16</v>
      </c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 t="s">
        <v>16</v>
      </c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5">
        <f>EO12</f>
        <v>816000</v>
      </c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6" spans="1:161" s="4" customFormat="1" ht="41.25" customHeight="1" x14ac:dyDescent="0.2">
      <c r="A16" s="55" t="s">
        <v>158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</row>
    <row r="17" spans="1:105" s="2" customFormat="1" ht="10.5" customHeight="1" x14ac:dyDescent="0.25"/>
    <row r="18" spans="1:105" s="2" customFormat="1" ht="55.5" customHeight="1" x14ac:dyDescent="0.25">
      <c r="A18" s="49" t="s">
        <v>4</v>
      </c>
      <c r="B18" s="50"/>
      <c r="C18" s="50"/>
      <c r="D18" s="50"/>
      <c r="E18" s="50"/>
      <c r="F18" s="51"/>
      <c r="G18" s="49" t="s">
        <v>36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1"/>
      <c r="BW18" s="49" t="s">
        <v>37</v>
      </c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1"/>
      <c r="CM18" s="49" t="s">
        <v>38</v>
      </c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9"/>
    </row>
    <row r="19" spans="1:105" x14ac:dyDescent="0.2">
      <c r="A19" s="48">
        <v>1</v>
      </c>
      <c r="B19" s="48"/>
      <c r="C19" s="48"/>
      <c r="D19" s="48"/>
      <c r="E19" s="48"/>
      <c r="F19" s="48"/>
      <c r="G19" s="48">
        <v>2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>
        <v>3</v>
      </c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>
        <v>4</v>
      </c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</row>
    <row r="20" spans="1:105" s="2" customFormat="1" ht="21.75" customHeight="1" x14ac:dyDescent="0.25">
      <c r="A20" s="40" t="s">
        <v>17</v>
      </c>
      <c r="B20" s="40"/>
      <c r="C20" s="40"/>
      <c r="D20" s="40"/>
      <c r="E20" s="40"/>
      <c r="F20" s="40"/>
      <c r="G20" s="20"/>
      <c r="H20" s="42" t="s">
        <v>39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3"/>
      <c r="BW20" s="44" t="s">
        <v>16</v>
      </c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5">
        <f>CM21</f>
        <v>179520</v>
      </c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</row>
    <row r="21" spans="1:105" x14ac:dyDescent="0.2">
      <c r="A21" s="67" t="s">
        <v>40</v>
      </c>
      <c r="B21" s="68"/>
      <c r="C21" s="68"/>
      <c r="D21" s="68"/>
      <c r="E21" s="68"/>
      <c r="F21" s="69"/>
      <c r="G21" s="10"/>
      <c r="H21" s="73" t="s">
        <v>11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4"/>
      <c r="BW21" s="75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7"/>
      <c r="CM21" s="81">
        <v>179520</v>
      </c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3"/>
    </row>
    <row r="22" spans="1:105" x14ac:dyDescent="0.2">
      <c r="A22" s="70"/>
      <c r="B22" s="71"/>
      <c r="C22" s="71"/>
      <c r="D22" s="71"/>
      <c r="E22" s="71"/>
      <c r="F22" s="72"/>
      <c r="G22" s="11"/>
      <c r="H22" s="87" t="s">
        <v>41</v>
      </c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8"/>
      <c r="BW22" s="78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80"/>
      <c r="CM22" s="84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6"/>
    </row>
    <row r="23" spans="1:105" ht="13.5" customHeight="1" x14ac:dyDescent="0.2">
      <c r="A23" s="40" t="s">
        <v>42</v>
      </c>
      <c r="B23" s="40"/>
      <c r="C23" s="40"/>
      <c r="D23" s="40"/>
      <c r="E23" s="40"/>
      <c r="F23" s="40"/>
      <c r="G23" s="20"/>
      <c r="H23" s="65" t="s">
        <v>43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6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</row>
    <row r="24" spans="1:105" ht="26.25" customHeight="1" x14ac:dyDescent="0.2">
      <c r="A24" s="40" t="s">
        <v>44</v>
      </c>
      <c r="B24" s="40"/>
      <c r="C24" s="40"/>
      <c r="D24" s="40"/>
      <c r="E24" s="40"/>
      <c r="F24" s="40"/>
      <c r="G24" s="20"/>
      <c r="H24" s="65" t="s">
        <v>45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6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</row>
    <row r="25" spans="1:105" ht="26.25" customHeight="1" x14ac:dyDescent="0.2">
      <c r="A25" s="40" t="s">
        <v>18</v>
      </c>
      <c r="B25" s="40"/>
      <c r="C25" s="40"/>
      <c r="D25" s="40"/>
      <c r="E25" s="40"/>
      <c r="F25" s="40"/>
      <c r="G25" s="20"/>
      <c r="H25" s="42" t="s">
        <v>46</v>
      </c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3"/>
      <c r="BW25" s="44" t="s">
        <v>16</v>
      </c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5">
        <f>CM26+CM29</f>
        <v>25296</v>
      </c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</row>
    <row r="26" spans="1:105" x14ac:dyDescent="0.2">
      <c r="A26" s="67" t="s">
        <v>47</v>
      </c>
      <c r="B26" s="68"/>
      <c r="C26" s="68"/>
      <c r="D26" s="68"/>
      <c r="E26" s="68"/>
      <c r="F26" s="69"/>
      <c r="G26" s="10"/>
      <c r="H26" s="73" t="s">
        <v>11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4"/>
      <c r="BW26" s="75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7"/>
      <c r="CM26" s="81">
        <v>23664</v>
      </c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3"/>
    </row>
    <row r="27" spans="1:105" ht="25.5" customHeight="1" x14ac:dyDescent="0.2">
      <c r="A27" s="70"/>
      <c r="B27" s="71"/>
      <c r="C27" s="71"/>
      <c r="D27" s="71"/>
      <c r="E27" s="71"/>
      <c r="F27" s="72"/>
      <c r="G27" s="11"/>
      <c r="H27" s="87" t="s">
        <v>48</v>
      </c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8"/>
      <c r="BW27" s="78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80"/>
      <c r="CM27" s="84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6"/>
    </row>
    <row r="28" spans="1:105" ht="26.25" customHeight="1" x14ac:dyDescent="0.2">
      <c r="A28" s="40" t="s">
        <v>49</v>
      </c>
      <c r="B28" s="40"/>
      <c r="C28" s="40"/>
      <c r="D28" s="40"/>
      <c r="E28" s="40"/>
      <c r="F28" s="40"/>
      <c r="G28" s="20"/>
      <c r="H28" s="65" t="s">
        <v>50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6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</row>
    <row r="29" spans="1:105" ht="27" customHeight="1" x14ac:dyDescent="0.2">
      <c r="A29" s="40" t="s">
        <v>51</v>
      </c>
      <c r="B29" s="40"/>
      <c r="C29" s="40"/>
      <c r="D29" s="40"/>
      <c r="E29" s="40"/>
      <c r="F29" s="40"/>
      <c r="G29" s="20"/>
      <c r="H29" s="65" t="s">
        <v>52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6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5">
        <v>1632</v>
      </c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</row>
    <row r="30" spans="1:105" ht="27" customHeight="1" x14ac:dyDescent="0.2">
      <c r="A30" s="40" t="s">
        <v>53</v>
      </c>
      <c r="B30" s="40"/>
      <c r="C30" s="40"/>
      <c r="D30" s="40"/>
      <c r="E30" s="40"/>
      <c r="F30" s="40"/>
      <c r="G30" s="20"/>
      <c r="H30" s="65" t="s">
        <v>54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6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</row>
    <row r="31" spans="1:105" ht="27" customHeight="1" x14ac:dyDescent="0.2">
      <c r="A31" s="40" t="s">
        <v>55</v>
      </c>
      <c r="B31" s="40"/>
      <c r="C31" s="40"/>
      <c r="D31" s="40"/>
      <c r="E31" s="40"/>
      <c r="F31" s="40"/>
      <c r="G31" s="20"/>
      <c r="H31" s="65" t="s">
        <v>54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6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</row>
    <row r="32" spans="1:105" ht="26.25" customHeight="1" x14ac:dyDescent="0.2">
      <c r="A32" s="40" t="s">
        <v>19</v>
      </c>
      <c r="B32" s="40"/>
      <c r="C32" s="40"/>
      <c r="D32" s="40"/>
      <c r="E32" s="40"/>
      <c r="F32" s="40"/>
      <c r="G32" s="20"/>
      <c r="H32" s="42" t="s">
        <v>56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3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5">
        <v>41616</v>
      </c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</row>
    <row r="33" spans="1:105" ht="13.5" customHeight="1" x14ac:dyDescent="0.2">
      <c r="A33" s="40"/>
      <c r="B33" s="40"/>
      <c r="C33" s="40"/>
      <c r="D33" s="40"/>
      <c r="E33" s="40"/>
      <c r="F33" s="40"/>
      <c r="G33" s="52" t="s">
        <v>15</v>
      </c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4"/>
      <c r="BW33" s="44" t="s">
        <v>16</v>
      </c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5">
        <f>CM20+CM25+CM32</f>
        <v>246432</v>
      </c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</row>
    <row r="34" spans="1:105" ht="13.5" customHeight="1" x14ac:dyDescent="0.2">
      <c r="A34" s="40"/>
      <c r="B34" s="40"/>
      <c r="C34" s="40"/>
      <c r="D34" s="40"/>
      <c r="E34" s="40"/>
      <c r="F34" s="40"/>
      <c r="G34" s="52" t="s">
        <v>11</v>
      </c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4"/>
      <c r="BW34" s="44" t="s">
        <v>16</v>
      </c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</row>
    <row r="35" spans="1:105" ht="13.5" customHeight="1" x14ac:dyDescent="0.2">
      <c r="A35" s="40"/>
      <c r="B35" s="40"/>
      <c r="C35" s="40"/>
      <c r="D35" s="40"/>
      <c r="E35" s="40"/>
      <c r="F35" s="40"/>
      <c r="G35" s="52" t="s">
        <v>113</v>
      </c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4"/>
      <c r="BW35" s="44" t="s">
        <v>16</v>
      </c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5">
        <v>246432</v>
      </c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</row>
    <row r="36" spans="1:105" s="2" customFormat="1" ht="3.75" customHeight="1" x14ac:dyDescent="0.25"/>
    <row r="37" spans="1:105" s="12" customFormat="1" ht="48" customHeight="1" x14ac:dyDescent="0.2">
      <c r="A37" s="63" t="s">
        <v>57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</row>
    <row r="39" spans="1:105" s="4" customFormat="1" ht="14.25" x14ac:dyDescent="0.2">
      <c r="A39" s="47" t="s">
        <v>58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</row>
    <row r="40" spans="1:105" s="2" customFormat="1" ht="6" customHeight="1" x14ac:dyDescent="0.25"/>
    <row r="41" spans="1:105" s="21" customFormat="1" ht="45" customHeight="1" x14ac:dyDescent="0.2">
      <c r="A41" s="49" t="s">
        <v>4</v>
      </c>
      <c r="B41" s="50"/>
      <c r="C41" s="50"/>
      <c r="D41" s="50"/>
      <c r="E41" s="50"/>
      <c r="F41" s="50"/>
      <c r="G41" s="51"/>
      <c r="H41" s="49" t="s">
        <v>59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1"/>
      <c r="BD41" s="49" t="s">
        <v>60</v>
      </c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1"/>
      <c r="BT41" s="49" t="s">
        <v>61</v>
      </c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1"/>
      <c r="CJ41" s="49" t="s">
        <v>62</v>
      </c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</row>
    <row r="42" spans="1:105" s="6" customFormat="1" x14ac:dyDescent="0.2">
      <c r="A42" s="48">
        <v>1</v>
      </c>
      <c r="B42" s="48"/>
      <c r="C42" s="48"/>
      <c r="D42" s="48"/>
      <c r="E42" s="48"/>
      <c r="F42" s="48"/>
      <c r="G42" s="48"/>
      <c r="H42" s="48">
        <v>2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>
        <v>3</v>
      </c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>
        <v>4</v>
      </c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>
        <v>5</v>
      </c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</row>
    <row r="43" spans="1:105" s="7" customFormat="1" ht="15" customHeight="1" x14ac:dyDescent="0.2">
      <c r="A43" s="40" t="s">
        <v>114</v>
      </c>
      <c r="B43" s="40"/>
      <c r="C43" s="40"/>
      <c r="D43" s="40"/>
      <c r="E43" s="40"/>
      <c r="F43" s="40"/>
      <c r="G43" s="40"/>
      <c r="H43" s="46" t="s">
        <v>115</v>
      </c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4">
        <v>0</v>
      </c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>
        <v>0</v>
      </c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5">
        <v>31000</v>
      </c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</row>
    <row r="44" spans="1:105" s="7" customFormat="1" ht="15" customHeight="1" x14ac:dyDescent="0.2">
      <c r="A44" s="40" t="s">
        <v>18</v>
      </c>
      <c r="B44" s="40"/>
      <c r="C44" s="40"/>
      <c r="D44" s="40"/>
      <c r="E44" s="40"/>
      <c r="F44" s="40"/>
      <c r="G44" s="40"/>
      <c r="H44" s="46" t="s">
        <v>162</v>
      </c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5">
        <v>44300</v>
      </c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</row>
    <row r="45" spans="1:105" s="7" customFormat="1" ht="15" customHeight="1" x14ac:dyDescent="0.2">
      <c r="A45" s="40" t="s">
        <v>19</v>
      </c>
      <c r="B45" s="40"/>
      <c r="C45" s="40"/>
      <c r="D45" s="40"/>
      <c r="E45" s="40"/>
      <c r="F45" s="40"/>
      <c r="G45" s="40"/>
      <c r="H45" s="46" t="s">
        <v>163</v>
      </c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5">
        <v>906500</v>
      </c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</row>
    <row r="46" spans="1:105" s="7" customFormat="1" ht="15" customHeight="1" x14ac:dyDescent="0.2">
      <c r="A46" s="40" t="s">
        <v>23</v>
      </c>
      <c r="B46" s="40"/>
      <c r="C46" s="40"/>
      <c r="D46" s="40"/>
      <c r="E46" s="40"/>
      <c r="F46" s="40"/>
      <c r="G46" s="40"/>
      <c r="H46" s="46" t="s">
        <v>190</v>
      </c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5">
        <v>6126</v>
      </c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</row>
    <row r="47" spans="1:105" s="7" customFormat="1" ht="15" customHeight="1" x14ac:dyDescent="0.2">
      <c r="A47" s="40"/>
      <c r="B47" s="40"/>
      <c r="C47" s="40"/>
      <c r="D47" s="40"/>
      <c r="E47" s="40"/>
      <c r="F47" s="40"/>
      <c r="G47" s="40"/>
      <c r="H47" s="53" t="s">
        <v>15</v>
      </c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4"/>
      <c r="BD47" s="44" t="s">
        <v>16</v>
      </c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 t="s">
        <v>16</v>
      </c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5">
        <f>CJ43+CJ44+CJ45+CJ46</f>
        <v>987926</v>
      </c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</row>
    <row r="48" spans="1:105" s="7" customFormat="1" ht="15" customHeight="1" x14ac:dyDescent="0.2">
      <c r="A48" s="25"/>
      <c r="B48" s="25"/>
      <c r="C48" s="25"/>
      <c r="D48" s="25"/>
      <c r="E48" s="25"/>
      <c r="F48" s="25"/>
      <c r="G48" s="25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</row>
    <row r="49" spans="1:105" s="4" customFormat="1" ht="14.25" x14ac:dyDescent="0.2">
      <c r="A49" s="47" t="s">
        <v>187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</row>
    <row r="50" spans="1:105" s="2" customFormat="1" ht="10.5" customHeight="1" x14ac:dyDescent="0.25"/>
    <row r="51" spans="1:105" s="2" customFormat="1" ht="30" customHeight="1" x14ac:dyDescent="0.25">
      <c r="A51" s="49" t="s">
        <v>4</v>
      </c>
      <c r="B51" s="50"/>
      <c r="C51" s="50"/>
      <c r="D51" s="50"/>
      <c r="E51" s="50"/>
      <c r="F51" s="50"/>
      <c r="G51" s="51"/>
      <c r="H51" s="49" t="s">
        <v>64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1"/>
      <c r="BT51" s="49" t="s">
        <v>94</v>
      </c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1"/>
      <c r="CJ51" s="49" t="s">
        <v>95</v>
      </c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</row>
    <row r="52" spans="1:105" x14ac:dyDescent="0.2">
      <c r="A52" s="48">
        <v>1</v>
      </c>
      <c r="B52" s="48"/>
      <c r="C52" s="48"/>
      <c r="D52" s="48"/>
      <c r="E52" s="48"/>
      <c r="F52" s="48"/>
      <c r="G52" s="48"/>
      <c r="H52" s="48">
        <v>2</v>
      </c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>
        <v>3</v>
      </c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>
        <v>4</v>
      </c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</row>
    <row r="53" spans="1:105" s="2" customFormat="1" ht="15" customHeight="1" x14ac:dyDescent="0.25">
      <c r="A53" s="40" t="s">
        <v>17</v>
      </c>
      <c r="B53" s="40"/>
      <c r="C53" s="40"/>
      <c r="D53" s="40"/>
      <c r="E53" s="40"/>
      <c r="F53" s="40"/>
      <c r="G53" s="40"/>
      <c r="H53" s="41" t="s">
        <v>188</v>
      </c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3"/>
      <c r="BT53" s="44">
        <v>1</v>
      </c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5">
        <v>48000</v>
      </c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</row>
    <row r="54" spans="1:105" s="2" customFormat="1" ht="15" customHeight="1" x14ac:dyDescent="0.25">
      <c r="A54" s="40" t="s">
        <v>18</v>
      </c>
      <c r="B54" s="40"/>
      <c r="C54" s="40"/>
      <c r="D54" s="40"/>
      <c r="E54" s="40"/>
      <c r="F54" s="40"/>
      <c r="G54" s="40"/>
      <c r="H54" s="41" t="s">
        <v>189</v>
      </c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3"/>
      <c r="BT54" s="44">
        <v>1</v>
      </c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5">
        <v>5360</v>
      </c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</row>
    <row r="55" spans="1:105" s="2" customFormat="1" ht="15" customHeight="1" x14ac:dyDescent="0.25">
      <c r="A55" s="40"/>
      <c r="B55" s="40"/>
      <c r="C55" s="40"/>
      <c r="D55" s="40"/>
      <c r="E55" s="40"/>
      <c r="F55" s="40"/>
      <c r="G55" s="40"/>
      <c r="H55" s="105" t="s">
        <v>15</v>
      </c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7"/>
      <c r="BT55" s="44" t="s">
        <v>16</v>
      </c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5">
        <f>SUM(CJ53:DA54)</f>
        <v>53360</v>
      </c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</row>
    <row r="56" spans="1:105" s="2" customFormat="1" ht="15" customHeight="1" x14ac:dyDescent="0.25">
      <c r="A56" s="37"/>
      <c r="B56" s="37"/>
      <c r="C56" s="37"/>
      <c r="D56" s="37"/>
      <c r="E56" s="37"/>
      <c r="F56" s="37"/>
      <c r="G56" s="37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</row>
    <row r="57" spans="1:105" s="2" customFormat="1" ht="15" customHeight="1" x14ac:dyDescent="0.25">
      <c r="A57" s="37"/>
      <c r="B57" s="37"/>
      <c r="C57" s="37"/>
      <c r="D57" s="37"/>
      <c r="E57" s="37"/>
      <c r="F57" s="37"/>
      <c r="G57" s="37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</row>
    <row r="58" spans="1:105" s="4" customFormat="1" ht="14.25" x14ac:dyDescent="0.2">
      <c r="A58" s="47" t="s">
        <v>171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</row>
    <row r="59" spans="1:105" s="4" customFormat="1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</row>
    <row r="60" spans="1:105" s="4" customFormat="1" ht="14.25" x14ac:dyDescent="0.2">
      <c r="A60" s="47" t="s">
        <v>164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</row>
    <row r="61" spans="1:105" s="2" customFormat="1" ht="10.5" customHeight="1" x14ac:dyDescent="0.25"/>
    <row r="62" spans="1:105" s="2" customFormat="1" ht="30" customHeight="1" x14ac:dyDescent="0.25">
      <c r="A62" s="49" t="s">
        <v>4</v>
      </c>
      <c r="B62" s="50"/>
      <c r="C62" s="50"/>
      <c r="D62" s="50"/>
      <c r="E62" s="50"/>
      <c r="F62" s="50"/>
      <c r="G62" s="51"/>
      <c r="H62" s="49" t="s">
        <v>64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1"/>
      <c r="BT62" s="49" t="s">
        <v>94</v>
      </c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1"/>
      <c r="CJ62" s="49" t="s">
        <v>95</v>
      </c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</row>
    <row r="63" spans="1:105" x14ac:dyDescent="0.2">
      <c r="A63" s="48">
        <v>1</v>
      </c>
      <c r="B63" s="48"/>
      <c r="C63" s="48"/>
      <c r="D63" s="48"/>
      <c r="E63" s="48"/>
      <c r="F63" s="48"/>
      <c r="G63" s="48"/>
      <c r="H63" s="48">
        <v>2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>
        <v>3</v>
      </c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>
        <v>4</v>
      </c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</row>
    <row r="64" spans="1:105" s="2" customFormat="1" ht="15" customHeight="1" x14ac:dyDescent="0.25">
      <c r="A64" s="40" t="s">
        <v>17</v>
      </c>
      <c r="B64" s="40"/>
      <c r="C64" s="40"/>
      <c r="D64" s="40"/>
      <c r="E64" s="40"/>
      <c r="F64" s="40"/>
      <c r="G64" s="40"/>
      <c r="H64" s="41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3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5">
        <v>0</v>
      </c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</row>
    <row r="65" spans="1:105" s="2" customFormat="1" ht="15" customHeight="1" x14ac:dyDescent="0.25">
      <c r="A65" s="40" t="s">
        <v>18</v>
      </c>
      <c r="B65" s="40"/>
      <c r="C65" s="40"/>
      <c r="D65" s="40"/>
      <c r="E65" s="40"/>
      <c r="F65" s="40"/>
      <c r="G65" s="40"/>
      <c r="H65" s="41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3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5">
        <v>0</v>
      </c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</row>
    <row r="66" spans="1:105" s="2" customFormat="1" ht="15" customHeight="1" x14ac:dyDescent="0.25">
      <c r="A66" s="40"/>
      <c r="B66" s="40"/>
      <c r="C66" s="40"/>
      <c r="D66" s="40"/>
      <c r="E66" s="40"/>
      <c r="F66" s="40"/>
      <c r="G66" s="40"/>
      <c r="H66" s="105" t="s">
        <v>15</v>
      </c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7"/>
      <c r="BT66" s="44" t="s">
        <v>16</v>
      </c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5">
        <f>CJ64+CJ65</f>
        <v>0</v>
      </c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</row>
    <row r="67" spans="1:105" s="7" customFormat="1" ht="15" customHeight="1" x14ac:dyDescent="0.2">
      <c r="A67" s="25"/>
      <c r="B67" s="25"/>
      <c r="C67" s="25"/>
      <c r="D67" s="25"/>
      <c r="E67" s="25"/>
      <c r="F67" s="25"/>
      <c r="G67" s="25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</row>
    <row r="68" spans="1:105" s="7" customFormat="1" ht="15" customHeight="1" x14ac:dyDescent="0.2">
      <c r="A68" s="22"/>
      <c r="B68" s="22"/>
      <c r="C68" s="22"/>
      <c r="D68" s="22"/>
      <c r="E68" s="22"/>
      <c r="F68" s="22"/>
      <c r="G68" s="22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</row>
    <row r="69" spans="1:105" s="4" customFormat="1" ht="28.5" customHeight="1" x14ac:dyDescent="0.2">
      <c r="A69" s="55" t="s">
        <v>165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</row>
    <row r="70" spans="1:105" s="2" customFormat="1" ht="10.5" customHeight="1" x14ac:dyDescent="0.25"/>
    <row r="71" spans="1:105" s="29" customFormat="1" ht="30" customHeight="1" x14ac:dyDescent="0.2">
      <c r="A71" s="49" t="s">
        <v>4</v>
      </c>
      <c r="B71" s="50"/>
      <c r="C71" s="50"/>
      <c r="D71" s="50"/>
      <c r="E71" s="50"/>
      <c r="F71" s="50"/>
      <c r="G71" s="51"/>
      <c r="H71" s="49" t="s">
        <v>64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1"/>
      <c r="BD71" s="49" t="s">
        <v>86</v>
      </c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1"/>
      <c r="BT71" s="49" t="s">
        <v>97</v>
      </c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1"/>
      <c r="CJ71" s="49" t="s">
        <v>98</v>
      </c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</row>
    <row r="72" spans="1:105" s="6" customFormat="1" x14ac:dyDescent="0.2">
      <c r="A72" s="48"/>
      <c r="B72" s="48"/>
      <c r="C72" s="48"/>
      <c r="D72" s="48"/>
      <c r="E72" s="48"/>
      <c r="F72" s="48"/>
      <c r="G72" s="48"/>
      <c r="H72" s="48">
        <v>1</v>
      </c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>
        <v>2</v>
      </c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>
        <v>3</v>
      </c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>
        <v>4</v>
      </c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</row>
    <row r="73" spans="1:105" s="7" customFormat="1" ht="15" customHeight="1" x14ac:dyDescent="0.2">
      <c r="A73" s="40" t="s">
        <v>17</v>
      </c>
      <c r="B73" s="40"/>
      <c r="C73" s="40"/>
      <c r="D73" s="40"/>
      <c r="E73" s="40"/>
      <c r="F73" s="40"/>
      <c r="G73" s="40"/>
      <c r="H73" s="46" t="s">
        <v>159</v>
      </c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4">
        <v>1</v>
      </c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5">
        <v>44344.800000000003</v>
      </c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</row>
    <row r="74" spans="1:105" s="7" customFormat="1" ht="23.25" customHeight="1" x14ac:dyDescent="0.2">
      <c r="A74" s="40" t="s">
        <v>18</v>
      </c>
      <c r="B74" s="40"/>
      <c r="C74" s="40"/>
      <c r="D74" s="40"/>
      <c r="E74" s="40"/>
      <c r="F74" s="40"/>
      <c r="G74" s="40"/>
      <c r="H74" s="46" t="s">
        <v>160</v>
      </c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4">
        <v>1</v>
      </c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5">
        <v>128484</v>
      </c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</row>
    <row r="75" spans="1:105" s="7" customFormat="1" ht="22.5" customHeight="1" x14ac:dyDescent="0.2">
      <c r="A75" s="40" t="s">
        <v>19</v>
      </c>
      <c r="B75" s="40"/>
      <c r="C75" s="40"/>
      <c r="D75" s="40"/>
      <c r="E75" s="40"/>
      <c r="F75" s="40"/>
      <c r="G75" s="40"/>
      <c r="H75" s="46" t="s">
        <v>161</v>
      </c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4">
        <v>1</v>
      </c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5">
        <v>30912</v>
      </c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</row>
    <row r="76" spans="1:105" s="7" customFormat="1" ht="15" customHeight="1" x14ac:dyDescent="0.2">
      <c r="A76" s="40" t="s">
        <v>23</v>
      </c>
      <c r="B76" s="40"/>
      <c r="C76" s="40"/>
      <c r="D76" s="40"/>
      <c r="E76" s="40"/>
      <c r="F76" s="40"/>
      <c r="G76" s="40"/>
      <c r="H76" s="46" t="s">
        <v>176</v>
      </c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5">
        <v>5000</v>
      </c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</row>
    <row r="77" spans="1:105" s="7" customFormat="1" ht="15" customHeight="1" x14ac:dyDescent="0.2">
      <c r="A77" s="40" t="s">
        <v>120</v>
      </c>
      <c r="B77" s="40"/>
      <c r="C77" s="40"/>
      <c r="D77" s="40"/>
      <c r="E77" s="40"/>
      <c r="F77" s="40"/>
      <c r="G77" s="40"/>
      <c r="H77" s="46" t="s">
        <v>184</v>
      </c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5">
        <v>500000</v>
      </c>
      <c r="CK77" s="45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</row>
    <row r="78" spans="1:105" s="7" customFormat="1" ht="15" customHeight="1" x14ac:dyDescent="0.2">
      <c r="A78" s="40" t="s">
        <v>147</v>
      </c>
      <c r="B78" s="40"/>
      <c r="C78" s="40"/>
      <c r="D78" s="40"/>
      <c r="E78" s="40"/>
      <c r="F78" s="40"/>
      <c r="G78" s="40"/>
      <c r="H78" s="46" t="s">
        <v>185</v>
      </c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5">
        <v>61390</v>
      </c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</row>
    <row r="79" spans="1:105" s="7" customFormat="1" ht="15" customHeight="1" x14ac:dyDescent="0.2">
      <c r="A79" s="40" t="s">
        <v>148</v>
      </c>
      <c r="B79" s="40"/>
      <c r="C79" s="40"/>
      <c r="D79" s="40"/>
      <c r="E79" s="40"/>
      <c r="F79" s="40"/>
      <c r="G79" s="40"/>
      <c r="H79" s="46" t="s">
        <v>186</v>
      </c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5">
        <v>51000</v>
      </c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</row>
    <row r="80" spans="1:105" s="7" customFormat="1" ht="15" customHeight="1" x14ac:dyDescent="0.2">
      <c r="A80" s="40"/>
      <c r="B80" s="40"/>
      <c r="C80" s="40"/>
      <c r="D80" s="40"/>
      <c r="E80" s="40"/>
      <c r="F80" s="40"/>
      <c r="G80" s="40"/>
      <c r="H80" s="53" t="s">
        <v>15</v>
      </c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 t="s">
        <v>16</v>
      </c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5">
        <f>CJ73+CJ74+CJ79+CJ75+CJ76+CJ77+CJ78</f>
        <v>821130.8</v>
      </c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</row>
    <row r="81" spans="1:161" s="7" customFormat="1" ht="15" customHeight="1" x14ac:dyDescent="0.2">
      <c r="A81" s="25"/>
      <c r="B81" s="25"/>
      <c r="C81" s="25"/>
      <c r="D81" s="25"/>
      <c r="E81" s="25"/>
      <c r="F81" s="25"/>
      <c r="G81" s="25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</row>
    <row r="82" spans="1:161" s="7" customFormat="1" ht="15" customHeight="1" x14ac:dyDescent="0.2">
      <c r="A82" s="25"/>
      <c r="B82" s="25"/>
      <c r="C82" s="25"/>
      <c r="D82" s="25"/>
      <c r="E82" s="25"/>
      <c r="F82" s="25"/>
      <c r="G82" s="25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</row>
    <row r="83" spans="1:161" s="7" customFormat="1" ht="15" customHeight="1" x14ac:dyDescent="0.2">
      <c r="A83" s="22"/>
      <c r="B83" s="22"/>
      <c r="C83" s="22"/>
      <c r="D83" s="22"/>
      <c r="E83" s="22"/>
      <c r="F83" s="22"/>
      <c r="G83" s="2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</row>
    <row r="84" spans="1:161" s="4" customFormat="1" ht="24.75" customHeight="1" x14ac:dyDescent="0.2">
      <c r="A84" s="8" t="s">
        <v>133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108">
        <f>EO13+CM35+CJ47+CJ66+CJ80+CJ55</f>
        <v>2924848.8</v>
      </c>
      <c r="BX84" s="109"/>
      <c r="BY84" s="109"/>
      <c r="BZ84" s="109"/>
      <c r="CA84" s="109"/>
      <c r="CB84" s="109"/>
      <c r="CC84" s="109"/>
      <c r="CD84" s="109"/>
      <c r="CE84" s="109"/>
      <c r="CF84" s="109"/>
      <c r="CG84" s="109"/>
      <c r="CH84" s="109"/>
      <c r="CI84" s="109"/>
      <c r="CJ84" s="109"/>
      <c r="CK84" s="109"/>
      <c r="CL84" s="109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</row>
    <row r="85" spans="1:161" ht="13.5" customHeight="1" x14ac:dyDescent="0.2">
      <c r="A85" s="102"/>
      <c r="B85" s="102"/>
      <c r="C85" s="102"/>
      <c r="D85" s="102"/>
      <c r="E85" s="102"/>
      <c r="F85" s="102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</row>
    <row r="86" spans="1:161" ht="13.5" customHeight="1" x14ac:dyDescent="0.2">
      <c r="A86" s="102"/>
      <c r="B86" s="102"/>
      <c r="C86" s="102"/>
      <c r="D86" s="102"/>
      <c r="E86" s="102"/>
      <c r="F86" s="102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</row>
    <row r="87" spans="1:161" ht="13.5" customHeight="1" x14ac:dyDescent="0.2">
      <c r="A87" s="102"/>
      <c r="B87" s="102"/>
      <c r="C87" s="102"/>
      <c r="D87" s="102"/>
      <c r="E87" s="102"/>
      <c r="F87" s="102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</row>
  </sheetData>
  <mergeCells count="264">
    <mergeCell ref="A80:G80"/>
    <mergeCell ref="H80:BC80"/>
    <mergeCell ref="BD80:BS80"/>
    <mergeCell ref="BT80:CI80"/>
    <mergeCell ref="CJ80:DA80"/>
    <mergeCell ref="A63:G63"/>
    <mergeCell ref="H63:BS63"/>
    <mergeCell ref="BT63:CI63"/>
    <mergeCell ref="CJ63:DA63"/>
    <mergeCell ref="A65:G65"/>
    <mergeCell ref="H65:BS65"/>
    <mergeCell ref="BT65:CI65"/>
    <mergeCell ref="CJ65:DA65"/>
    <mergeCell ref="A75:G75"/>
    <mergeCell ref="H75:BC75"/>
    <mergeCell ref="BD75:BS75"/>
    <mergeCell ref="BT75:CI75"/>
    <mergeCell ref="CJ75:DA75"/>
    <mergeCell ref="A79:G79"/>
    <mergeCell ref="H79:BC79"/>
    <mergeCell ref="BD79:BS79"/>
    <mergeCell ref="BT79:CI79"/>
    <mergeCell ref="CJ79:DA79"/>
    <mergeCell ref="BT72:CI72"/>
    <mergeCell ref="A66:G66"/>
    <mergeCell ref="H66:BS66"/>
    <mergeCell ref="BT66:CI66"/>
    <mergeCell ref="CJ66:DA66"/>
    <mergeCell ref="A58:DA58"/>
    <mergeCell ref="A46:G46"/>
    <mergeCell ref="H46:BC46"/>
    <mergeCell ref="BD46:BS46"/>
    <mergeCell ref="BT46:CI46"/>
    <mergeCell ref="CJ46:DA46"/>
    <mergeCell ref="A64:G64"/>
    <mergeCell ref="H64:BS64"/>
    <mergeCell ref="BT64:CI64"/>
    <mergeCell ref="CJ64:DA64"/>
    <mergeCell ref="A60:DA60"/>
    <mergeCell ref="A62:G62"/>
    <mergeCell ref="H62:BS62"/>
    <mergeCell ref="BT62:CI62"/>
    <mergeCell ref="CJ62:DA62"/>
    <mergeCell ref="A47:G47"/>
    <mergeCell ref="H47:BC47"/>
    <mergeCell ref="BD47:BS47"/>
    <mergeCell ref="BT47:CI47"/>
    <mergeCell ref="CJ47:DA47"/>
    <mergeCell ref="CJ72:DA72"/>
    <mergeCell ref="A73:G73"/>
    <mergeCell ref="H73:BC73"/>
    <mergeCell ref="BD73:BS73"/>
    <mergeCell ref="BT73:CI73"/>
    <mergeCell ref="CJ73:DA73"/>
    <mergeCell ref="A74:G74"/>
    <mergeCell ref="H74:BC74"/>
    <mergeCell ref="BD74:BS74"/>
    <mergeCell ref="BT74:CI74"/>
    <mergeCell ref="CJ74:DA74"/>
    <mergeCell ref="A87:F87"/>
    <mergeCell ref="G87:BV87"/>
    <mergeCell ref="BW87:CL87"/>
    <mergeCell ref="A85:F85"/>
    <mergeCell ref="G85:BV85"/>
    <mergeCell ref="BW85:CL85"/>
    <mergeCell ref="A86:F86"/>
    <mergeCell ref="G86:BV86"/>
    <mergeCell ref="BW86:CL86"/>
    <mergeCell ref="BW84:CL84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69:DA69"/>
    <mergeCell ref="A71:G71"/>
    <mergeCell ref="H71:BC71"/>
    <mergeCell ref="BD71:BS71"/>
    <mergeCell ref="BT71:CI71"/>
    <mergeCell ref="CJ71:DA71"/>
    <mergeCell ref="A72:G72"/>
    <mergeCell ref="H72:BC72"/>
    <mergeCell ref="BD72:BS72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A16:DA16"/>
    <mergeCell ref="A18:F18"/>
    <mergeCell ref="G18:BV18"/>
    <mergeCell ref="BW18:CL18"/>
    <mergeCell ref="CM18:DA18"/>
    <mergeCell ref="A23:F23"/>
    <mergeCell ref="H23:BV23"/>
    <mergeCell ref="BW23:CL23"/>
    <mergeCell ref="CM23:DA23"/>
    <mergeCell ref="A24:F24"/>
    <mergeCell ref="H24:BV24"/>
    <mergeCell ref="BW24:CL24"/>
    <mergeCell ref="CM24:DA24"/>
    <mergeCell ref="A21:F22"/>
    <mergeCell ref="H21:BV21"/>
    <mergeCell ref="BW21:CL22"/>
    <mergeCell ref="CM21:DA22"/>
    <mergeCell ref="H22:BV22"/>
    <mergeCell ref="A28:F28"/>
    <mergeCell ref="H28:BV28"/>
    <mergeCell ref="BW28:CL28"/>
    <mergeCell ref="CM28:DA28"/>
    <mergeCell ref="A29:F29"/>
    <mergeCell ref="H29:BV29"/>
    <mergeCell ref="BW29:CL29"/>
    <mergeCell ref="CM29:DA29"/>
    <mergeCell ref="A25:F25"/>
    <mergeCell ref="H25:BV25"/>
    <mergeCell ref="BW25:CL25"/>
    <mergeCell ref="CM25:DA25"/>
    <mergeCell ref="A26:F27"/>
    <mergeCell ref="H26:BV26"/>
    <mergeCell ref="BW26:CL27"/>
    <mergeCell ref="CM26:DA27"/>
    <mergeCell ref="H27:BV27"/>
    <mergeCell ref="A32:F32"/>
    <mergeCell ref="H32:BV32"/>
    <mergeCell ref="BW32:CL32"/>
    <mergeCell ref="CM32:DA32"/>
    <mergeCell ref="A33:F33"/>
    <mergeCell ref="G33:BV33"/>
    <mergeCell ref="BW33:CL33"/>
    <mergeCell ref="CM33:DA33"/>
    <mergeCell ref="A30:F30"/>
    <mergeCell ref="H30:BV30"/>
    <mergeCell ref="BW30:CL30"/>
    <mergeCell ref="CM30:DA30"/>
    <mergeCell ref="A31:F31"/>
    <mergeCell ref="H31:BV31"/>
    <mergeCell ref="BW31:CL31"/>
    <mergeCell ref="CM31:DA31"/>
    <mergeCell ref="A35:F35"/>
    <mergeCell ref="G35:BV35"/>
    <mergeCell ref="BW35:CL35"/>
    <mergeCell ref="CM35:DA35"/>
    <mergeCell ref="A37:DA37"/>
    <mergeCell ref="A34:F34"/>
    <mergeCell ref="G34:BV34"/>
    <mergeCell ref="BW34:CL34"/>
    <mergeCell ref="CM34:DA34"/>
    <mergeCell ref="A42:G42"/>
    <mergeCell ref="H42:BC42"/>
    <mergeCell ref="BD42:BS42"/>
    <mergeCell ref="BT42:CI42"/>
    <mergeCell ref="CJ42:DA42"/>
    <mergeCell ref="A39:DA39"/>
    <mergeCell ref="A41:G41"/>
    <mergeCell ref="H41:BC41"/>
    <mergeCell ref="BD41:BS41"/>
    <mergeCell ref="BT41:CI41"/>
    <mergeCell ref="CJ41:DA41"/>
    <mergeCell ref="A45:G45"/>
    <mergeCell ref="H45:BC45"/>
    <mergeCell ref="BD45:BS45"/>
    <mergeCell ref="BT45:CI45"/>
    <mergeCell ref="CJ45:DA45"/>
    <mergeCell ref="A43:G43"/>
    <mergeCell ref="H43:BC43"/>
    <mergeCell ref="BD43:BS43"/>
    <mergeCell ref="BT43:CI43"/>
    <mergeCell ref="CJ43:DA43"/>
    <mergeCell ref="A44:G44"/>
    <mergeCell ref="H44:BC44"/>
    <mergeCell ref="BD44:BS44"/>
    <mergeCell ref="BT44:CI44"/>
    <mergeCell ref="CJ44:DA44"/>
    <mergeCell ref="A78:G78"/>
    <mergeCell ref="H78:BC78"/>
    <mergeCell ref="BD78:BS78"/>
    <mergeCell ref="BT78:CI78"/>
    <mergeCell ref="CJ78:DA78"/>
    <mergeCell ref="A76:G76"/>
    <mergeCell ref="H76:BC76"/>
    <mergeCell ref="BD76:BS76"/>
    <mergeCell ref="BT76:CI76"/>
    <mergeCell ref="CJ76:DA76"/>
    <mergeCell ref="A77:G77"/>
    <mergeCell ref="H77:BC77"/>
    <mergeCell ref="BD77:BS77"/>
    <mergeCell ref="BT77:CI77"/>
    <mergeCell ref="CJ77:DA77"/>
    <mergeCell ref="A49:DA49"/>
    <mergeCell ref="A51:G51"/>
    <mergeCell ref="H51:BS51"/>
    <mergeCell ref="BT51:CI51"/>
    <mergeCell ref="CJ51:DA51"/>
    <mergeCell ref="A52:G52"/>
    <mergeCell ref="H52:BS52"/>
    <mergeCell ref="BT52:CI52"/>
    <mergeCell ref="CJ52:DA52"/>
    <mergeCell ref="A53:G53"/>
    <mergeCell ref="H53:BS53"/>
    <mergeCell ref="BT53:CI53"/>
    <mergeCell ref="CJ53:DA53"/>
    <mergeCell ref="A54:G54"/>
    <mergeCell ref="H54:BS54"/>
    <mergeCell ref="A55:G55"/>
    <mergeCell ref="H55:BS55"/>
    <mergeCell ref="BT55:CI55"/>
    <mergeCell ref="CJ55:DA55"/>
    <mergeCell ref="BT54:CI54"/>
    <mergeCell ref="CJ54:DA54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МБ</vt:lpstr>
      <vt:lpstr>ОБ</vt:lpstr>
      <vt:lpstr>2</vt:lpstr>
      <vt:lpstr>5</vt:lpstr>
      <vt:lpstr>'2'!Область_печати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2023-06-03T08:08:23Z</cp:lastPrinted>
  <dcterms:created xsi:type="dcterms:W3CDTF">2019-09-13T06:39:05Z</dcterms:created>
  <dcterms:modified xsi:type="dcterms:W3CDTF">2023-06-03T08:08:43Z</dcterms:modified>
</cp:coreProperties>
</file>