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'2'!$A$1:$FE$67</definedName>
    <definedName name="_xlnm.Print_Area" localSheetId="3">'5'!$A$1:$FE$76</definedName>
    <definedName name="_xlnm.Print_Area" localSheetId="0">МБ!$A$1:$FE$179</definedName>
    <definedName name="_xlnm.Print_Area" localSheetId="1">ОБ!$A$1:$FE$108</definedName>
  </definedNames>
  <calcPr calcId="145621" refMode="R1C1"/>
</workbook>
</file>

<file path=xl/calcChain.xml><?xml version="1.0" encoding="utf-8"?>
<calcChain xmlns="http://schemas.openxmlformats.org/spreadsheetml/2006/main">
  <c r="BW63" i="5" l="1"/>
  <c r="CJ56" i="5"/>
  <c r="CE48" i="5"/>
  <c r="CM25" i="5"/>
  <c r="CM20" i="5"/>
  <c r="AO11" i="5"/>
  <c r="EO11" i="5" s="1"/>
  <c r="CM33" i="5" l="1"/>
  <c r="EO12" i="5"/>
  <c r="EO13" i="5" s="1"/>
  <c r="CJ170" i="1"/>
  <c r="CL121" i="1"/>
  <c r="CL107" i="1"/>
  <c r="EO16" i="1"/>
  <c r="EO11" i="1"/>
  <c r="EO12" i="1"/>
  <c r="CJ101" i="2"/>
  <c r="EO17" i="2"/>
  <c r="EO19" i="2"/>
  <c r="EO13" i="2"/>
  <c r="CJ47" i="3" l="1"/>
  <c r="CJ57" i="3" l="1"/>
  <c r="CJ68" i="3" l="1"/>
  <c r="CM25" i="3" l="1"/>
  <c r="CM20" i="3"/>
  <c r="AO11" i="3"/>
  <c r="EO11" i="3" s="1"/>
  <c r="EO12" i="3" l="1"/>
  <c r="EO13" i="3" s="1"/>
  <c r="BW72" i="3" s="1"/>
  <c r="CM33" i="3"/>
  <c r="CJ31" i="2" l="1"/>
  <c r="CL126" i="1"/>
  <c r="CM41" i="1"/>
  <c r="CJ93" i="2" l="1"/>
  <c r="CJ164" i="1" l="1"/>
  <c r="CJ148" i="1"/>
  <c r="CJ174" i="1" l="1"/>
  <c r="CM52" i="2" l="1"/>
  <c r="CE78" i="1" l="1"/>
  <c r="CM46" i="1"/>
  <c r="CM54" i="1" s="1"/>
  <c r="CJ27" i="1" l="1"/>
  <c r="AO16" i="1"/>
  <c r="AO15" i="1"/>
  <c r="EO15" i="1" s="1"/>
  <c r="AO12" i="1"/>
  <c r="AO11" i="1"/>
  <c r="EO13" i="1" l="1"/>
  <c r="EO17" i="1"/>
  <c r="CJ102" i="2"/>
  <c r="CM47" i="2"/>
  <c r="CM60" i="2" s="1"/>
  <c r="EO18" i="1" l="1"/>
  <c r="BW176" i="1" s="1"/>
  <c r="AO12" i="2"/>
  <c r="EO12" i="2" s="1"/>
  <c r="AO13" i="2"/>
  <c r="AO17" i="2"/>
  <c r="AO18" i="2"/>
  <c r="EO18" i="2" s="1"/>
  <c r="AO19" i="2"/>
  <c r="AO20" i="2"/>
  <c r="EO20" i="2" s="1"/>
  <c r="EO15" i="2" l="1"/>
  <c r="EO21" i="2"/>
  <c r="EO22" i="2" l="1"/>
  <c r="BW104" i="2" s="1"/>
</calcChain>
</file>

<file path=xl/sharedStrings.xml><?xml version="1.0" encoding="utf-8"?>
<sst xmlns="http://schemas.openxmlformats.org/spreadsheetml/2006/main" count="685" uniqueCount="184">
  <si>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</si>
  <si>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</si>
  <si>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</si>
  <si>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</si>
  <si>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</si>
  <si>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</si>
  <si>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</si>
  <si>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</si>
  <si>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</si>
  <si>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</si>
  <si>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</si>
  <si>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</si>
  <si>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</si>
  <si>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</si>
  <si>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</si>
  <si>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</si>
  <si>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</si>
  <si>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</si>
  <si>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</si>
  <si>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</si>
  <si>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</si>
  <si>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</si>
  <si>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</si>
  <si>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</si>
  <si>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</si>
  <si>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</si>
  <si>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</si>
  <si>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</si>
  <si>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</si>
  <si>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</si>
  <si>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</si>
  <si>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</si>
  <si>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</si>
  <si>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</si>
  <si>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</si>
  <si>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</si>
  <si>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</si>
  <si>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</si>
  <si>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</si>
  <si>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</si>
  <si>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</si>
  <si>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</si>
  <si>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</si>
  <si>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</si>
  <si>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</si>
  <si>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</si>
  <si>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</si>
  <si>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</si>
  <si>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</si>
  <si>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</si>
  <si>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</si>
  <si>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</si>
  <si>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</si>
  <si>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</si>
  <si>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</si>
  <si>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</si>
  <si>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</si>
  <si>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</si>
  <si>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</si>
  <si>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</si>
  <si>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</si>
  <si>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</si>
  <si>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</si>
  <si>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</si>
  <si>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</si>
  <si>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</si>
  <si>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</si>
  <si>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</si>
  <si>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</si>
  <si>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</si>
  <si>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</si>
  <si>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</si>
  <si>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</si>
  <si>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</si>
  <si>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</si>
  <si>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</si>
  <si>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</si>
  <si>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</si>
  <si>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</si>
  <si>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</si>
  <si>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</si>
  <si>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</si>
  <si>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</si>
  <si>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</si>
  <si>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</si>
  <si>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</si>
  <si>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</si>
  <si>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</si>
  <si>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</si>
  <si>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</si>
  <si>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</si>
  <si>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</si>
  <si>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</si>
  <si>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</si>
  <si>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</si>
  <si>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</si>
  <si>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</si>
  <si>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</si>
  <si>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</si>
  <si>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</si>
  <si>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</si>
  <si>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</si>
  <si>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</si>
  <si>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</si>
  <si>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</si>
  <si>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</si>
  <si>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</si>
  <si>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</si>
  <si>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</si>
  <si>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</si>
  <si>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</si>
  <si>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</si>
  <si>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</si>
  <si>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</si>
  <si>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</si>
  <si>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</si>
  <si>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</si>
  <si>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</si>
  <si>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</si>
  <si>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</si>
  <si>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</si>
  <si>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</si>
  <si>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</si>
  <si>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</si>
  <si>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</si>
  <si>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</si>
  <si>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</si>
  <si>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</si>
  <si>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</si>
  <si>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</si>
  <si>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</si>
  <si>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</si>
  <si>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</si>
  <si>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</si>
  <si>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</si>
  <si>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</si>
  <si>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</si>
  <si>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</si>
  <si>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</si>
  <si>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</si>
  <si>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</si>
  <si>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</si>
  <si>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</si>
  <si>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</si>
  <si>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</si>
  <si>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</si>
  <si>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</si>
  <si>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</si>
  <si>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</si>
  <si>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</si>
  <si>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</si>
  <si>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</si>
  <si>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</si>
  <si>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</si>
  <si>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</si>
  <si>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</si>
  <si>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</si>
  <si>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</si>
  <si>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</si>
  <si>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</si>
  <si>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</si>
  <si>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</si>
  <si>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</si>
  <si>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</si>
  <si>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</si>
  <si>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</si>
  <si>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</si>
  <si>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</si>
  <si>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</si>
  <si>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</si>
  <si>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</si>
  <si>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</si>
  <si>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</si>
  <si>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</si>
  <si>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</si>
  <si>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</si>
  <si>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Единовременная выплата молодому специалисту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</si>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</sst>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opLeftCell="A160" zoomScaleNormal="100" zoomScaleSheetLayoutView="100" workbookViewId="0">
      <selection activeCell="CJ146" sqref="CJ146:DA14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4" t="s">
        <v>138</v>
      </c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</row>
    <row r="3" spans="1:161" s="3" customFormat="1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</row>
    <row r="4" spans="1:161" s="2" customFormat="1" ht="15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</row>
    <row r="5" spans="1:161" s="2" customFormat="1" ht="15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</row>
    <row r="6" spans="1:161" s="5" customFormat="1" ht="13.5" customHeight="1" x14ac:dyDescent="0.2">
      <c r="A6" s="45" t="s">
        <v>4</v>
      </c>
      <c r="B6" s="46"/>
      <c r="C6" s="46"/>
      <c r="D6" s="46"/>
      <c r="E6" s="46"/>
      <c r="F6" s="47"/>
      <c r="G6" s="45" t="s">
        <v>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6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7"/>
      <c r="AO6" s="72" t="s">
        <v>7</v>
      </c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4"/>
      <c r="DI6" s="45" t="s">
        <v>8</v>
      </c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7"/>
      <c r="DY6" s="45" t="s">
        <v>103</v>
      </c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7"/>
      <c r="EO6" s="45" t="s">
        <v>9</v>
      </c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7"/>
    </row>
    <row r="7" spans="1:161" s="5" customFormat="1" ht="13.5" customHeight="1" x14ac:dyDescent="0.2">
      <c r="A7" s="67"/>
      <c r="B7" s="68"/>
      <c r="C7" s="68"/>
      <c r="D7" s="68"/>
      <c r="E7" s="68"/>
      <c r="F7" s="69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9"/>
      <c r="Y7" s="67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9"/>
      <c r="AO7" s="45" t="s">
        <v>10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7"/>
      <c r="BF7" s="72" t="s">
        <v>11</v>
      </c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4"/>
      <c r="DI7" s="67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9"/>
      <c r="DY7" s="67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9"/>
    </row>
    <row r="8" spans="1:161" s="5" customFormat="1" ht="39.75" customHeight="1" x14ac:dyDescent="0.2">
      <c r="A8" s="61"/>
      <c r="B8" s="62"/>
      <c r="C8" s="62"/>
      <c r="D8" s="62"/>
      <c r="E8" s="62"/>
      <c r="F8" s="63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61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61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70" t="s">
        <v>12</v>
      </c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 t="s">
        <v>13</v>
      </c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 t="s">
        <v>14</v>
      </c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61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3"/>
      <c r="DY8" s="61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3"/>
      <c r="EO8" s="61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3"/>
    </row>
    <row r="9" spans="1:161" s="6" customFormat="1" x14ac:dyDescent="0.2">
      <c r="A9" s="51">
        <v>1</v>
      </c>
      <c r="B9" s="51"/>
      <c r="C9" s="51"/>
      <c r="D9" s="51"/>
      <c r="E9" s="51"/>
      <c r="F9" s="51"/>
      <c r="G9" s="51">
        <v>2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>
        <v>3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>
        <v>4</v>
      </c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>
        <v>5</v>
      </c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>
        <v>6</v>
      </c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>
        <v>7</v>
      </c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>
        <v>8</v>
      </c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>
        <v>9</v>
      </c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>
        <v>10</v>
      </c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</row>
    <row r="10" spans="1:161" s="7" customFormat="1" ht="15" customHeight="1" x14ac:dyDescent="0.2">
      <c r="A10" s="64" t="s">
        <v>104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6"/>
    </row>
    <row r="11" spans="1:161" s="7" customFormat="1" ht="15" customHeight="1" x14ac:dyDescent="0.2">
      <c r="A11" s="38" t="s">
        <v>17</v>
      </c>
      <c r="B11" s="38"/>
      <c r="C11" s="38"/>
      <c r="D11" s="38"/>
      <c r="E11" s="38"/>
      <c r="F11" s="38"/>
      <c r="G11" s="39" t="s">
        <v>21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>
        <v>0.5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>
        <f>BF11+CQ11</f>
        <v>8921</v>
      </c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>
        <v>6804</v>
      </c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>
        <v>2117</v>
      </c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>
        <v>1.7</v>
      </c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37">
        <f>Y11*AO11*DY11*12-9.2</f>
        <v>90985</v>
      </c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</row>
    <row r="12" spans="1:161" s="7" customFormat="1" ht="24" customHeight="1" x14ac:dyDescent="0.2">
      <c r="A12" s="38" t="s">
        <v>18</v>
      </c>
      <c r="B12" s="38"/>
      <c r="C12" s="38"/>
      <c r="D12" s="38"/>
      <c r="E12" s="38"/>
      <c r="F12" s="38"/>
      <c r="G12" s="39" t="s">
        <v>24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>
        <v>2.5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>
        <f>BF12+BX12+CQ12</f>
        <v>11165</v>
      </c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>
        <v>4274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>
        <v>482</v>
      </c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>
        <v>6409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>
        <v>1.7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37">
        <f>Y12*AO12*DY12*12</f>
        <v>569415</v>
      </c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</row>
    <row r="13" spans="1:161" s="7" customFormat="1" ht="15" customHeight="1" x14ac:dyDescent="0.2">
      <c r="A13" s="55" t="s">
        <v>106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40" t="s">
        <v>16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 t="s">
        <v>16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 t="s">
        <v>16</v>
      </c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 t="s">
        <v>16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 t="s">
        <v>16</v>
      </c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 t="s">
        <v>16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37">
        <f>EO11+EO12</f>
        <v>660400</v>
      </c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</row>
    <row r="14" spans="1:161" s="7" customFormat="1" ht="15" customHeight="1" x14ac:dyDescent="0.2">
      <c r="A14" s="64" t="s">
        <v>105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6"/>
    </row>
    <row r="15" spans="1:161" s="7" customFormat="1" ht="15" customHeight="1" x14ac:dyDescent="0.2">
      <c r="A15" s="38" t="s">
        <v>17</v>
      </c>
      <c r="B15" s="38"/>
      <c r="C15" s="38"/>
      <c r="D15" s="38"/>
      <c r="E15" s="38"/>
      <c r="F15" s="38"/>
      <c r="G15" s="39" t="s">
        <v>21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>
        <v>0.5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>
        <f>BF15+CQ15</f>
        <v>10199</v>
      </c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>
        <v>6804</v>
      </c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>
        <v>3395</v>
      </c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>
        <v>1.7</v>
      </c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37">
        <f>AO15*Y15*DY15*12</f>
        <v>104029.79999999999</v>
      </c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  <row r="16" spans="1:161" s="7" customFormat="1" ht="24" customHeight="1" x14ac:dyDescent="0.2">
      <c r="A16" s="38" t="s">
        <v>18</v>
      </c>
      <c r="B16" s="38"/>
      <c r="C16" s="38"/>
      <c r="D16" s="38"/>
      <c r="E16" s="38"/>
      <c r="F16" s="38"/>
      <c r="G16" s="39" t="s">
        <v>24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40">
        <v>8.15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>
        <f>BF16+BX16+CQ16</f>
        <v>13673</v>
      </c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>
        <v>5445</v>
      </c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>
        <v>268</v>
      </c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>
        <v>7960</v>
      </c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>
        <v>1.7</v>
      </c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37">
        <f>AO16*Y16*DY16*12-2.78</f>
        <v>2273270.2000000002</v>
      </c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</row>
    <row r="17" spans="1:161" s="7" customFormat="1" ht="15" customHeight="1" x14ac:dyDescent="0.2">
      <c r="A17" s="55" t="s">
        <v>107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40" t="s">
        <v>16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 t="s">
        <v>16</v>
      </c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 t="s">
        <v>16</v>
      </c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 t="s">
        <v>16</v>
      </c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 t="s">
        <v>16</v>
      </c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 t="s">
        <v>16</v>
      </c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37">
        <f>EO15+EO16</f>
        <v>2377300</v>
      </c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</row>
    <row r="18" spans="1:161" s="7" customFormat="1" ht="15" customHeight="1" x14ac:dyDescent="0.2">
      <c r="A18" s="55" t="s">
        <v>108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7"/>
      <c r="Y18" s="40" t="s">
        <v>16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 t="s">
        <v>16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 t="s">
        <v>16</v>
      </c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 t="s">
        <v>16</v>
      </c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 t="s">
        <v>16</v>
      </c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 t="s">
        <v>16</v>
      </c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37">
        <f>EO13+EO17</f>
        <v>3037700</v>
      </c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</row>
    <row r="20" spans="1:161" s="4" customFormat="1" ht="14.25" x14ac:dyDescent="0.2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45" t="s">
        <v>4</v>
      </c>
      <c r="B22" s="46"/>
      <c r="C22" s="46"/>
      <c r="D22" s="46"/>
      <c r="E22" s="46"/>
      <c r="F22" s="47"/>
      <c r="G22" s="45" t="s">
        <v>26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7"/>
      <c r="AE22" s="45" t="s">
        <v>27</v>
      </c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7"/>
      <c r="BD22" s="45" t="s">
        <v>28</v>
      </c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7"/>
      <c r="BT22" s="45" t="s">
        <v>29</v>
      </c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7"/>
      <c r="CJ22" s="45" t="s">
        <v>30</v>
      </c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7"/>
    </row>
    <row r="23" spans="1:161" s="6" customFormat="1" x14ac:dyDescent="0.2">
      <c r="A23" s="51">
        <v>1</v>
      </c>
      <c r="B23" s="51"/>
      <c r="C23" s="51"/>
      <c r="D23" s="51"/>
      <c r="E23" s="51"/>
      <c r="F23" s="51"/>
      <c r="G23" s="51">
        <v>2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>
        <v>3</v>
      </c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>
        <v>4</v>
      </c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>
        <v>5</v>
      </c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>
        <v>6</v>
      </c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</row>
    <row r="24" spans="1:161" s="7" customFormat="1" ht="15" customHeight="1" x14ac:dyDescent="0.2">
      <c r="A24" s="38" t="s">
        <v>17</v>
      </c>
      <c r="B24" s="38"/>
      <c r="C24" s="38"/>
      <c r="D24" s="38"/>
      <c r="E24" s="38"/>
      <c r="F24" s="38"/>
      <c r="G24" s="39" t="s">
        <v>109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</row>
    <row r="25" spans="1:161" s="7" customFormat="1" ht="15" customHeight="1" x14ac:dyDescent="0.2">
      <c r="A25" s="38" t="s">
        <v>18</v>
      </c>
      <c r="B25" s="38"/>
      <c r="C25" s="38"/>
      <c r="D25" s="38"/>
      <c r="E25" s="38"/>
      <c r="F25" s="38"/>
      <c r="G25" s="39" t="s">
        <v>111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</row>
    <row r="26" spans="1:161" s="7" customFormat="1" ht="15" customHeight="1" x14ac:dyDescent="0.2">
      <c r="A26" s="38" t="s">
        <v>19</v>
      </c>
      <c r="B26" s="38"/>
      <c r="C26" s="38"/>
      <c r="D26" s="38"/>
      <c r="E26" s="38"/>
      <c r="F26" s="38"/>
      <c r="G26" s="39" t="s">
        <v>110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>
        <v>0</v>
      </c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>
        <v>0</v>
      </c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37">
        <v>0</v>
      </c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</row>
    <row r="27" spans="1:161" s="7" customFormat="1" ht="15" customHeight="1" x14ac:dyDescent="0.2">
      <c r="A27" s="38"/>
      <c r="B27" s="38"/>
      <c r="C27" s="38"/>
      <c r="D27" s="38"/>
      <c r="E27" s="38"/>
      <c r="F27" s="38"/>
      <c r="G27" s="56" t="s">
        <v>15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7"/>
      <c r="AE27" s="40" t="s">
        <v>16</v>
      </c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 t="s">
        <v>16</v>
      </c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 t="s">
        <v>16</v>
      </c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37">
        <f>CJ26</f>
        <v>0</v>
      </c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</row>
    <row r="28" spans="1:161" s="2" customFormat="1" ht="12" customHeight="1" x14ac:dyDescent="0.25"/>
    <row r="29" spans="1:161" s="4" customFormat="1" ht="14.25" x14ac:dyDescent="0.2">
      <c r="A29" s="44" t="s">
        <v>31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61" s="2" customFormat="1" ht="10.5" customHeight="1" x14ac:dyDescent="0.25"/>
    <row r="31" spans="1:161" s="5" customFormat="1" ht="55.5" customHeight="1" x14ac:dyDescent="0.2">
      <c r="A31" s="45" t="s">
        <v>4</v>
      </c>
      <c r="B31" s="46"/>
      <c r="C31" s="46"/>
      <c r="D31" s="46"/>
      <c r="E31" s="46"/>
      <c r="F31" s="47"/>
      <c r="G31" s="45" t="s">
        <v>26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7"/>
      <c r="AE31" s="45" t="s">
        <v>32</v>
      </c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7"/>
      <c r="AZ31" s="45" t="s">
        <v>33</v>
      </c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5" t="s">
        <v>34</v>
      </c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7"/>
      <c r="CJ31" s="45" t="s">
        <v>30</v>
      </c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7"/>
    </row>
    <row r="32" spans="1:161" s="6" customFormat="1" x14ac:dyDescent="0.2">
      <c r="A32" s="51">
        <v>1</v>
      </c>
      <c r="B32" s="51"/>
      <c r="C32" s="51"/>
      <c r="D32" s="51"/>
      <c r="E32" s="51"/>
      <c r="F32" s="51"/>
      <c r="G32" s="51">
        <v>2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>
        <v>3</v>
      </c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>
        <v>4</v>
      </c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>
        <v>5</v>
      </c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>
        <v>6</v>
      </c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</row>
    <row r="33" spans="1:105" s="7" customFormat="1" ht="15" customHeight="1" x14ac:dyDescent="0.2">
      <c r="A33" s="38"/>
      <c r="B33" s="38"/>
      <c r="C33" s="38"/>
      <c r="D33" s="38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</row>
    <row r="34" spans="1:105" s="7" customFormat="1" ht="15" customHeight="1" x14ac:dyDescent="0.2">
      <c r="A34" s="38"/>
      <c r="B34" s="38"/>
      <c r="C34" s="38"/>
      <c r="D34" s="38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</row>
    <row r="35" spans="1:105" s="7" customFormat="1" ht="15" customHeight="1" x14ac:dyDescent="0.2">
      <c r="A35" s="38"/>
      <c r="B35" s="38"/>
      <c r="C35" s="38"/>
      <c r="D35" s="38"/>
      <c r="E35" s="38"/>
      <c r="F35" s="38"/>
      <c r="G35" s="56" t="s">
        <v>15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7"/>
      <c r="AE35" s="40" t="s">
        <v>16</v>
      </c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 t="s">
        <v>16</v>
      </c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 t="s">
        <v>16</v>
      </c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</row>
    <row r="36" spans="1:105" s="2" customFormat="1" ht="12" customHeight="1" x14ac:dyDescent="0.25"/>
    <row r="37" spans="1:105" s="4" customFormat="1" ht="41.25" customHeight="1" x14ac:dyDescent="0.2">
      <c r="A37" s="60" t="s">
        <v>35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</row>
    <row r="38" spans="1:105" s="2" customFormat="1" ht="10.5" customHeight="1" x14ac:dyDescent="0.25"/>
    <row r="39" spans="1:105" s="2" customFormat="1" ht="55.5" customHeight="1" x14ac:dyDescent="0.25">
      <c r="A39" s="45" t="s">
        <v>4</v>
      </c>
      <c r="B39" s="46"/>
      <c r="C39" s="46"/>
      <c r="D39" s="46"/>
      <c r="E39" s="46"/>
      <c r="F39" s="47"/>
      <c r="G39" s="45" t="s">
        <v>36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7"/>
      <c r="BW39" s="45" t="s">
        <v>37</v>
      </c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7"/>
      <c r="CM39" s="45" t="s">
        <v>38</v>
      </c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4"/>
    </row>
    <row r="40" spans="1:105" x14ac:dyDescent="0.2">
      <c r="A40" s="51">
        <v>1</v>
      </c>
      <c r="B40" s="51"/>
      <c r="C40" s="51"/>
      <c r="D40" s="51"/>
      <c r="E40" s="51"/>
      <c r="F40" s="51"/>
      <c r="G40" s="51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>
        <v>3</v>
      </c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>
        <v>4</v>
      </c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</row>
    <row r="41" spans="1:105" s="2" customFormat="1" ht="21.75" customHeight="1" x14ac:dyDescent="0.25">
      <c r="A41" s="38" t="s">
        <v>17</v>
      </c>
      <c r="B41" s="38"/>
      <c r="C41" s="38"/>
      <c r="D41" s="38"/>
      <c r="E41" s="38"/>
      <c r="F41" s="38"/>
      <c r="G41" s="9"/>
      <c r="H41" s="49" t="s">
        <v>39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50"/>
      <c r="BW41" s="40" t="s">
        <v>16</v>
      </c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37">
        <f>CM42</f>
        <v>668300</v>
      </c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</row>
    <row r="42" spans="1:105" x14ac:dyDescent="0.2">
      <c r="A42" s="77" t="s">
        <v>40</v>
      </c>
      <c r="B42" s="78"/>
      <c r="C42" s="78"/>
      <c r="D42" s="78"/>
      <c r="E42" s="78"/>
      <c r="F42" s="79"/>
      <c r="G42" s="10"/>
      <c r="H42" s="83" t="s">
        <v>11</v>
      </c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4"/>
      <c r="BW42" s="85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7"/>
      <c r="CM42" s="91">
        <v>668300</v>
      </c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3"/>
    </row>
    <row r="43" spans="1:105" x14ac:dyDescent="0.2">
      <c r="A43" s="80"/>
      <c r="B43" s="81"/>
      <c r="C43" s="81"/>
      <c r="D43" s="81"/>
      <c r="E43" s="81"/>
      <c r="F43" s="82"/>
      <c r="G43" s="11"/>
      <c r="H43" s="97" t="s">
        <v>41</v>
      </c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8"/>
      <c r="BW43" s="88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90"/>
      <c r="CM43" s="94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6"/>
    </row>
    <row r="44" spans="1:105" ht="13.5" customHeight="1" x14ac:dyDescent="0.2">
      <c r="A44" s="38" t="s">
        <v>42</v>
      </c>
      <c r="B44" s="38"/>
      <c r="C44" s="38"/>
      <c r="D44" s="38"/>
      <c r="E44" s="38"/>
      <c r="F44" s="38"/>
      <c r="G44" s="9"/>
      <c r="H44" s="75" t="s">
        <v>43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6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</row>
    <row r="45" spans="1:105" ht="26.25" customHeight="1" x14ac:dyDescent="0.2">
      <c r="A45" s="38" t="s">
        <v>44</v>
      </c>
      <c r="B45" s="38"/>
      <c r="C45" s="38"/>
      <c r="D45" s="38"/>
      <c r="E45" s="38"/>
      <c r="F45" s="38"/>
      <c r="G45" s="9"/>
      <c r="H45" s="75" t="s">
        <v>45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6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</row>
    <row r="46" spans="1:105" ht="26.25" customHeight="1" x14ac:dyDescent="0.2">
      <c r="A46" s="38" t="s">
        <v>18</v>
      </c>
      <c r="B46" s="38"/>
      <c r="C46" s="38"/>
      <c r="D46" s="38"/>
      <c r="E46" s="38"/>
      <c r="F46" s="38"/>
      <c r="G46" s="9"/>
      <c r="H46" s="49" t="s">
        <v>46</v>
      </c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50"/>
      <c r="BW46" s="40" t="s">
        <v>16</v>
      </c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37">
        <f>CM47+CM50</f>
        <v>94170</v>
      </c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</row>
    <row r="47" spans="1:105" x14ac:dyDescent="0.2">
      <c r="A47" s="77" t="s">
        <v>47</v>
      </c>
      <c r="B47" s="78"/>
      <c r="C47" s="78"/>
      <c r="D47" s="78"/>
      <c r="E47" s="78"/>
      <c r="F47" s="79"/>
      <c r="G47" s="10"/>
      <c r="H47" s="83" t="s">
        <v>11</v>
      </c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4"/>
      <c r="BW47" s="85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7"/>
      <c r="CM47" s="91">
        <v>88100</v>
      </c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3"/>
    </row>
    <row r="48" spans="1:105" ht="25.5" customHeight="1" x14ac:dyDescent="0.2">
      <c r="A48" s="80"/>
      <c r="B48" s="81"/>
      <c r="C48" s="81"/>
      <c r="D48" s="81"/>
      <c r="E48" s="81"/>
      <c r="F48" s="82"/>
      <c r="G48" s="11"/>
      <c r="H48" s="97" t="s">
        <v>48</v>
      </c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7"/>
      <c r="BS48" s="97"/>
      <c r="BT48" s="97"/>
      <c r="BU48" s="97"/>
      <c r="BV48" s="98"/>
      <c r="BW48" s="88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90"/>
      <c r="CM48" s="94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6"/>
    </row>
    <row r="49" spans="1:105" ht="26.25" customHeight="1" x14ac:dyDescent="0.2">
      <c r="A49" s="38" t="s">
        <v>49</v>
      </c>
      <c r="B49" s="38"/>
      <c r="C49" s="38"/>
      <c r="D49" s="38"/>
      <c r="E49" s="38"/>
      <c r="F49" s="38"/>
      <c r="G49" s="9"/>
      <c r="H49" s="75" t="s">
        <v>50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6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</row>
    <row r="50" spans="1:105" ht="27" customHeight="1" x14ac:dyDescent="0.2">
      <c r="A50" s="38" t="s">
        <v>51</v>
      </c>
      <c r="B50" s="38"/>
      <c r="C50" s="38"/>
      <c r="D50" s="38"/>
      <c r="E50" s="38"/>
      <c r="F50" s="38"/>
      <c r="G50" s="9"/>
      <c r="H50" s="75" t="s">
        <v>52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6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37">
        <v>6070</v>
      </c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</row>
    <row r="51" spans="1:105" ht="27" customHeight="1" x14ac:dyDescent="0.2">
      <c r="A51" s="38" t="s">
        <v>53</v>
      </c>
      <c r="B51" s="38"/>
      <c r="C51" s="38"/>
      <c r="D51" s="38"/>
      <c r="E51" s="38"/>
      <c r="F51" s="38"/>
      <c r="G51" s="9"/>
      <c r="H51" s="75" t="s">
        <v>54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6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</row>
    <row r="52" spans="1:105" ht="27" customHeight="1" x14ac:dyDescent="0.2">
      <c r="A52" s="38" t="s">
        <v>55</v>
      </c>
      <c r="B52" s="38"/>
      <c r="C52" s="38"/>
      <c r="D52" s="38"/>
      <c r="E52" s="38"/>
      <c r="F52" s="38"/>
      <c r="G52" s="9"/>
      <c r="H52" s="75" t="s">
        <v>54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6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</row>
    <row r="53" spans="1:105" ht="26.25" customHeight="1" x14ac:dyDescent="0.2">
      <c r="A53" s="38" t="s">
        <v>19</v>
      </c>
      <c r="B53" s="38"/>
      <c r="C53" s="38"/>
      <c r="D53" s="38"/>
      <c r="E53" s="38"/>
      <c r="F53" s="38"/>
      <c r="G53" s="9"/>
      <c r="H53" s="49" t="s">
        <v>56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5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37">
        <v>154930</v>
      </c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</row>
    <row r="54" spans="1:105" ht="13.5" customHeight="1" x14ac:dyDescent="0.2">
      <c r="A54" s="38"/>
      <c r="B54" s="38"/>
      <c r="C54" s="38"/>
      <c r="D54" s="38"/>
      <c r="E54" s="38"/>
      <c r="F54" s="38"/>
      <c r="G54" s="55" t="s">
        <v>15</v>
      </c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7"/>
      <c r="BW54" s="40" t="s">
        <v>16</v>
      </c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37">
        <f>CM41+CM46+CM53</f>
        <v>917400</v>
      </c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</row>
    <row r="55" spans="1:105" ht="13.5" customHeight="1" x14ac:dyDescent="0.2">
      <c r="A55" s="38"/>
      <c r="B55" s="38"/>
      <c r="C55" s="38"/>
      <c r="D55" s="38"/>
      <c r="E55" s="38"/>
      <c r="F55" s="38"/>
      <c r="G55" s="55" t="s">
        <v>11</v>
      </c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7"/>
      <c r="BW55" s="40" t="s">
        <v>16</v>
      </c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</row>
    <row r="56" spans="1:105" ht="13.5" customHeight="1" x14ac:dyDescent="0.2">
      <c r="A56" s="38"/>
      <c r="B56" s="38"/>
      <c r="C56" s="38"/>
      <c r="D56" s="38"/>
      <c r="E56" s="38"/>
      <c r="F56" s="38"/>
      <c r="G56" s="55" t="s">
        <v>112</v>
      </c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7"/>
      <c r="BW56" s="40" t="s">
        <v>16</v>
      </c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37">
        <v>199400</v>
      </c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</row>
    <row r="57" spans="1:105" ht="13.5" customHeight="1" x14ac:dyDescent="0.2">
      <c r="A57" s="38"/>
      <c r="B57" s="38"/>
      <c r="C57" s="38"/>
      <c r="D57" s="38"/>
      <c r="E57" s="38"/>
      <c r="F57" s="38"/>
      <c r="G57" s="55" t="s">
        <v>113</v>
      </c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7"/>
      <c r="BW57" s="40" t="s">
        <v>16</v>
      </c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37">
        <v>718000</v>
      </c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</row>
    <row r="58" spans="1:105" s="2" customFormat="1" ht="3.75" customHeight="1" x14ac:dyDescent="0.25"/>
    <row r="59" spans="1:105" s="12" customFormat="1" ht="48" customHeight="1" x14ac:dyDescent="0.2">
      <c r="A59" s="99" t="s">
        <v>57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</row>
    <row r="60" spans="1:105" s="2" customFormat="1" ht="12" customHeight="1" x14ac:dyDescent="0.25"/>
    <row r="61" spans="1:105" s="4" customFormat="1" ht="14.25" x14ac:dyDescent="0.2">
      <c r="A61" s="44" t="s">
        <v>58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</row>
    <row r="62" spans="1:105" s="2" customFormat="1" ht="6" customHeight="1" x14ac:dyDescent="0.25"/>
    <row r="63" spans="1:105" s="5" customFormat="1" ht="45" customHeight="1" x14ac:dyDescent="0.2">
      <c r="A63" s="45" t="s">
        <v>4</v>
      </c>
      <c r="B63" s="46"/>
      <c r="C63" s="46"/>
      <c r="D63" s="46"/>
      <c r="E63" s="46"/>
      <c r="F63" s="46"/>
      <c r="G63" s="47"/>
      <c r="H63" s="45" t="s">
        <v>59</v>
      </c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7"/>
      <c r="BD63" s="45" t="s">
        <v>60</v>
      </c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7"/>
      <c r="BT63" s="45" t="s">
        <v>61</v>
      </c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7"/>
      <c r="CJ63" s="45" t="s">
        <v>62</v>
      </c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7"/>
    </row>
    <row r="64" spans="1:105" s="6" customFormat="1" x14ac:dyDescent="0.2">
      <c r="A64" s="51">
        <v>1</v>
      </c>
      <c r="B64" s="51"/>
      <c r="C64" s="51"/>
      <c r="D64" s="51"/>
      <c r="E64" s="51"/>
      <c r="F64" s="51"/>
      <c r="G64" s="51"/>
      <c r="H64" s="51">
        <v>2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>
        <v>3</v>
      </c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>
        <v>4</v>
      </c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>
        <v>5</v>
      </c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</row>
    <row r="65" spans="1:105" s="7" customFormat="1" ht="15" customHeight="1" x14ac:dyDescent="0.2">
      <c r="A65" s="38" t="s">
        <v>114</v>
      </c>
      <c r="B65" s="38"/>
      <c r="C65" s="38"/>
      <c r="D65" s="38"/>
      <c r="E65" s="38"/>
      <c r="F65" s="38"/>
      <c r="G65" s="38"/>
      <c r="H65" s="39" t="s">
        <v>115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>
        <v>0</v>
      </c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</row>
    <row r="66" spans="1:105" s="7" customFormat="1" ht="15" customHeight="1" x14ac:dyDescent="0.2">
      <c r="A66" s="38"/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</row>
    <row r="67" spans="1:105" s="7" customFormat="1" ht="15" customHeight="1" x14ac:dyDescent="0.2">
      <c r="A67" s="38"/>
      <c r="B67" s="38"/>
      <c r="C67" s="38"/>
      <c r="D67" s="38"/>
      <c r="E67" s="38"/>
      <c r="F67" s="38"/>
      <c r="G67" s="38"/>
      <c r="H67" s="56" t="s">
        <v>15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7"/>
      <c r="BD67" s="40" t="s">
        <v>16</v>
      </c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 t="s">
        <v>16</v>
      </c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>
        <v>0</v>
      </c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</row>
    <row r="68" spans="1:105" ht="12" customHeight="1" x14ac:dyDescent="0.2"/>
    <row r="69" spans="1:105" s="4" customFormat="1" ht="14.25" x14ac:dyDescent="0.2">
      <c r="A69" s="44" t="s">
        <v>63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</row>
    <row r="70" spans="1:105" s="2" customFormat="1" ht="6" customHeight="1" x14ac:dyDescent="0.25"/>
    <row r="71" spans="1:105" s="5" customFormat="1" ht="55.5" customHeight="1" x14ac:dyDescent="0.2">
      <c r="A71" s="45" t="s">
        <v>4</v>
      </c>
      <c r="B71" s="46"/>
      <c r="C71" s="46"/>
      <c r="D71" s="46"/>
      <c r="E71" s="46"/>
      <c r="F71" s="46"/>
      <c r="G71" s="47"/>
      <c r="H71" s="45" t="s">
        <v>64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7"/>
      <c r="BD71" s="45" t="s">
        <v>65</v>
      </c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7"/>
      <c r="BT71" s="45" t="s">
        <v>66</v>
      </c>
      <c r="BU71" s="46"/>
      <c r="BV71" s="46"/>
      <c r="BW71" s="46"/>
      <c r="BX71" s="46"/>
      <c r="BY71" s="46"/>
      <c r="BZ71" s="46"/>
      <c r="CA71" s="46"/>
      <c r="CB71" s="46"/>
      <c r="CC71" s="46"/>
      <c r="CD71" s="47"/>
      <c r="CE71" s="45" t="s">
        <v>67</v>
      </c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7"/>
    </row>
    <row r="72" spans="1:105" s="6" customFormat="1" x14ac:dyDescent="0.2">
      <c r="A72" s="51">
        <v>1</v>
      </c>
      <c r="B72" s="51"/>
      <c r="C72" s="51"/>
      <c r="D72" s="51"/>
      <c r="E72" s="51"/>
      <c r="F72" s="51"/>
      <c r="G72" s="51"/>
      <c r="H72" s="51">
        <v>2</v>
      </c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>
        <v>3</v>
      </c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>
        <v>4</v>
      </c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>
        <v>5</v>
      </c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</row>
    <row r="73" spans="1:105" s="7" customFormat="1" ht="15" customHeight="1" x14ac:dyDescent="0.2">
      <c r="A73" s="38" t="s">
        <v>17</v>
      </c>
      <c r="B73" s="38"/>
      <c r="C73" s="38"/>
      <c r="D73" s="38"/>
      <c r="E73" s="38"/>
      <c r="F73" s="38"/>
      <c r="G73" s="38"/>
      <c r="H73" s="39" t="s">
        <v>99</v>
      </c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40">
        <v>1005534</v>
      </c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>
        <v>1.5</v>
      </c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37">
        <v>15100</v>
      </c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</row>
    <row r="74" spans="1:105" s="7" customFormat="1" ht="15" customHeight="1" x14ac:dyDescent="0.2">
      <c r="A74" s="38" t="s">
        <v>18</v>
      </c>
      <c r="B74" s="38"/>
      <c r="C74" s="38"/>
      <c r="D74" s="38"/>
      <c r="E74" s="38"/>
      <c r="F74" s="38"/>
      <c r="G74" s="38"/>
      <c r="H74" s="39" t="s">
        <v>100</v>
      </c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40">
        <v>51527272</v>
      </c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>
        <v>2.2000000000000002</v>
      </c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37">
        <v>922800</v>
      </c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</row>
    <row r="75" spans="1:105" s="7" customFormat="1" ht="15" customHeight="1" x14ac:dyDescent="0.2">
      <c r="A75" s="38" t="s">
        <v>19</v>
      </c>
      <c r="B75" s="38"/>
      <c r="C75" s="38"/>
      <c r="D75" s="38"/>
      <c r="E75" s="38"/>
      <c r="F75" s="38"/>
      <c r="G75" s="38"/>
      <c r="H75" s="39" t="s">
        <v>101</v>
      </c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37">
        <v>8500</v>
      </c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</row>
    <row r="76" spans="1:105" s="7" customFormat="1" ht="15" customHeight="1" x14ac:dyDescent="0.2">
      <c r="A76" s="38" t="s">
        <v>23</v>
      </c>
      <c r="B76" s="38"/>
      <c r="C76" s="38"/>
      <c r="D76" s="38"/>
      <c r="E76" s="38"/>
      <c r="F76" s="38"/>
      <c r="G76" s="38"/>
      <c r="H76" s="39" t="s">
        <v>102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37">
        <v>2000</v>
      </c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</row>
    <row r="77" spans="1:105" s="7" customFormat="1" ht="15" customHeight="1" x14ac:dyDescent="0.2">
      <c r="A77" s="38"/>
      <c r="B77" s="38"/>
      <c r="C77" s="38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</row>
    <row r="78" spans="1:105" s="7" customFormat="1" ht="15" customHeight="1" x14ac:dyDescent="0.2">
      <c r="A78" s="38"/>
      <c r="B78" s="38"/>
      <c r="C78" s="38"/>
      <c r="D78" s="38"/>
      <c r="E78" s="38"/>
      <c r="F78" s="38"/>
      <c r="G78" s="38"/>
      <c r="H78" s="56" t="s">
        <v>15</v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7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 t="s">
        <v>16</v>
      </c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37">
        <f>CE73+CE74+CE75+CE76</f>
        <v>948400</v>
      </c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</row>
    <row r="79" spans="1:105" s="2" customFormat="1" ht="12" customHeight="1" x14ac:dyDescent="0.25"/>
    <row r="80" spans="1:105" s="4" customFormat="1" ht="14.25" x14ac:dyDescent="0.2">
      <c r="A80" s="44" t="s">
        <v>68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</row>
    <row r="81" spans="1:105" s="2" customFormat="1" ht="6" customHeight="1" x14ac:dyDescent="0.25"/>
    <row r="82" spans="1:105" s="5" customFormat="1" ht="45" customHeight="1" x14ac:dyDescent="0.2">
      <c r="A82" s="45" t="s">
        <v>4</v>
      </c>
      <c r="B82" s="46"/>
      <c r="C82" s="46"/>
      <c r="D82" s="46"/>
      <c r="E82" s="46"/>
      <c r="F82" s="46"/>
      <c r="G82" s="47"/>
      <c r="H82" s="45" t="s">
        <v>59</v>
      </c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7"/>
      <c r="BD82" s="45" t="s">
        <v>60</v>
      </c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7"/>
      <c r="BT82" s="45" t="s">
        <v>61</v>
      </c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7"/>
      <c r="CJ82" s="45" t="s">
        <v>62</v>
      </c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7"/>
    </row>
    <row r="83" spans="1:105" s="6" customFormat="1" x14ac:dyDescent="0.2">
      <c r="A83" s="51">
        <v>1</v>
      </c>
      <c r="B83" s="51"/>
      <c r="C83" s="51"/>
      <c r="D83" s="51"/>
      <c r="E83" s="51"/>
      <c r="F83" s="51"/>
      <c r="G83" s="51"/>
      <c r="H83" s="51">
        <v>2</v>
      </c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>
        <v>3</v>
      </c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>
        <v>4</v>
      </c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>
        <v>5</v>
      </c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</row>
    <row r="84" spans="1:105" s="7" customFormat="1" ht="15" customHeight="1" x14ac:dyDescent="0.2">
      <c r="A84" s="38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</row>
    <row r="85" spans="1:105" s="7" customFormat="1" ht="15" customHeight="1" x14ac:dyDescent="0.2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</row>
    <row r="86" spans="1:105" s="7" customFormat="1" ht="15" customHeight="1" x14ac:dyDescent="0.2">
      <c r="A86" s="38"/>
      <c r="B86" s="38"/>
      <c r="C86" s="38"/>
      <c r="D86" s="38"/>
      <c r="E86" s="38"/>
      <c r="F86" s="38"/>
      <c r="G86" s="38"/>
      <c r="H86" s="56" t="s">
        <v>15</v>
      </c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7"/>
      <c r="BD86" s="40" t="s">
        <v>16</v>
      </c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 t="s">
        <v>16</v>
      </c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</row>
    <row r="87" spans="1:105" s="2" customFormat="1" ht="12" customHeight="1" x14ac:dyDescent="0.25"/>
    <row r="88" spans="1:105" s="4" customFormat="1" ht="27" customHeight="1" x14ac:dyDescent="0.2">
      <c r="A88" s="60" t="s">
        <v>69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</row>
    <row r="89" spans="1:105" s="2" customFormat="1" ht="6" customHeight="1" x14ac:dyDescent="0.25"/>
    <row r="90" spans="1:105" s="5" customFormat="1" ht="45" customHeight="1" x14ac:dyDescent="0.2">
      <c r="A90" s="45" t="s">
        <v>4</v>
      </c>
      <c r="B90" s="46"/>
      <c r="C90" s="46"/>
      <c r="D90" s="46"/>
      <c r="E90" s="46"/>
      <c r="F90" s="46"/>
      <c r="G90" s="47"/>
      <c r="H90" s="45" t="s">
        <v>59</v>
      </c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7"/>
      <c r="BD90" s="45" t="s">
        <v>60</v>
      </c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7"/>
      <c r="BT90" s="45" t="s">
        <v>61</v>
      </c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7"/>
      <c r="CJ90" s="45" t="s">
        <v>62</v>
      </c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7"/>
    </row>
    <row r="91" spans="1:105" s="6" customFormat="1" x14ac:dyDescent="0.2">
      <c r="A91" s="51">
        <v>1</v>
      </c>
      <c r="B91" s="51"/>
      <c r="C91" s="51"/>
      <c r="D91" s="51"/>
      <c r="E91" s="51"/>
      <c r="F91" s="51"/>
      <c r="G91" s="51"/>
      <c r="H91" s="51">
        <v>2</v>
      </c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>
        <v>3</v>
      </c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>
        <v>4</v>
      </c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>
        <v>5</v>
      </c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</row>
    <row r="92" spans="1:105" s="7" customFormat="1" ht="15" customHeight="1" x14ac:dyDescent="0.2">
      <c r="A92" s="38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</row>
    <row r="93" spans="1:105" s="7" customFormat="1" ht="15" customHeight="1" x14ac:dyDescent="0.2">
      <c r="A93" s="38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</row>
    <row r="94" spans="1:105" s="7" customFormat="1" ht="15" customHeight="1" x14ac:dyDescent="0.2">
      <c r="A94" s="38"/>
      <c r="B94" s="38"/>
      <c r="C94" s="38"/>
      <c r="D94" s="38"/>
      <c r="E94" s="38"/>
      <c r="F94" s="38"/>
      <c r="G94" s="38"/>
      <c r="H94" s="56" t="s">
        <v>15</v>
      </c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7"/>
      <c r="BD94" s="40" t="s">
        <v>16</v>
      </c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 t="s">
        <v>16</v>
      </c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</row>
    <row r="95" spans="1:105" s="2" customFormat="1" ht="12" customHeight="1" x14ac:dyDescent="0.25"/>
    <row r="96" spans="1:105" s="4" customFormat="1" ht="14.25" x14ac:dyDescent="0.2">
      <c r="A96" s="44" t="s">
        <v>70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</row>
    <row r="97" spans="1:105" s="2" customFormat="1" ht="10.5" customHeight="1" x14ac:dyDescent="0.25"/>
    <row r="98" spans="1:105" s="4" customFormat="1" ht="14.25" x14ac:dyDescent="0.2">
      <c r="A98" s="44" t="s">
        <v>71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</row>
    <row r="99" spans="1:105" s="2" customFormat="1" ht="10.5" customHeight="1" x14ac:dyDescent="0.25"/>
    <row r="100" spans="1:105" s="5" customFormat="1" ht="45" customHeight="1" x14ac:dyDescent="0.2">
      <c r="A100" s="72" t="s">
        <v>4</v>
      </c>
      <c r="B100" s="73"/>
      <c r="C100" s="73"/>
      <c r="D100" s="73"/>
      <c r="E100" s="73"/>
      <c r="F100" s="73"/>
      <c r="G100" s="74"/>
      <c r="H100" s="72" t="s">
        <v>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4"/>
      <c r="AP100" s="72" t="s">
        <v>72</v>
      </c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4"/>
      <c r="BF100" s="72" t="s">
        <v>73</v>
      </c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4"/>
      <c r="BV100" s="72" t="s">
        <v>74</v>
      </c>
      <c r="BW100" s="73"/>
      <c r="BX100" s="73"/>
      <c r="BY100" s="73"/>
      <c r="BZ100" s="73"/>
      <c r="CA100" s="73"/>
      <c r="CB100" s="73"/>
      <c r="CC100" s="73"/>
      <c r="CD100" s="73"/>
      <c r="CE100" s="73"/>
      <c r="CF100" s="73"/>
      <c r="CG100" s="73"/>
      <c r="CH100" s="73"/>
      <c r="CI100" s="73"/>
      <c r="CJ100" s="73"/>
      <c r="CK100" s="74"/>
      <c r="CL100" s="72" t="s">
        <v>30</v>
      </c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4"/>
    </row>
    <row r="101" spans="1:105" s="6" customFormat="1" x14ac:dyDescent="0.2">
      <c r="A101" s="51">
        <v>1</v>
      </c>
      <c r="B101" s="51"/>
      <c r="C101" s="51"/>
      <c r="D101" s="51"/>
      <c r="E101" s="51"/>
      <c r="F101" s="51"/>
      <c r="G101" s="51"/>
      <c r="H101" s="51">
        <v>2</v>
      </c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>
        <v>3</v>
      </c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>
        <v>4</v>
      </c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>
        <v>5</v>
      </c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>
        <v>6</v>
      </c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</row>
    <row r="102" spans="1:105" s="7" customFormat="1" ht="15" customHeight="1" x14ac:dyDescent="0.2">
      <c r="A102" s="38" t="s">
        <v>17</v>
      </c>
      <c r="B102" s="38"/>
      <c r="C102" s="38"/>
      <c r="D102" s="38"/>
      <c r="E102" s="38"/>
      <c r="F102" s="38"/>
      <c r="G102" s="38"/>
      <c r="H102" s="39" t="s">
        <v>116</v>
      </c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40">
        <v>1</v>
      </c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>
        <v>12</v>
      </c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>
        <v>1000</v>
      </c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37">
        <v>12000</v>
      </c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</row>
    <row r="103" spans="1:105" s="7" customFormat="1" ht="15" customHeight="1" x14ac:dyDescent="0.2">
      <c r="A103" s="38" t="s">
        <v>18</v>
      </c>
      <c r="B103" s="38"/>
      <c r="C103" s="38"/>
      <c r="D103" s="38"/>
      <c r="E103" s="38"/>
      <c r="F103" s="38"/>
      <c r="G103" s="38"/>
      <c r="H103" s="39" t="s">
        <v>117</v>
      </c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40">
        <v>2</v>
      </c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>
        <v>12</v>
      </c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>
        <v>1000</v>
      </c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37">
        <v>24000</v>
      </c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</row>
    <row r="104" spans="1:105" s="7" customFormat="1" ht="15" customHeight="1" x14ac:dyDescent="0.2">
      <c r="A104" s="38" t="s">
        <v>19</v>
      </c>
      <c r="B104" s="38"/>
      <c r="C104" s="38"/>
      <c r="D104" s="38"/>
      <c r="E104" s="38"/>
      <c r="F104" s="38"/>
      <c r="G104" s="38"/>
      <c r="H104" s="39" t="s">
        <v>118</v>
      </c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</row>
    <row r="105" spans="1:105" s="7" customFormat="1" ht="15" customHeight="1" x14ac:dyDescent="0.2">
      <c r="A105" s="38" t="s">
        <v>23</v>
      </c>
      <c r="B105" s="38"/>
      <c r="C105" s="38"/>
      <c r="D105" s="38"/>
      <c r="E105" s="38"/>
      <c r="F105" s="38"/>
      <c r="G105" s="38"/>
      <c r="H105" s="39" t="s">
        <v>119</v>
      </c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</row>
    <row r="106" spans="1:105" s="7" customFormat="1" ht="15" customHeight="1" x14ac:dyDescent="0.2">
      <c r="A106" s="38" t="s">
        <v>120</v>
      </c>
      <c r="B106" s="38"/>
      <c r="C106" s="38"/>
      <c r="D106" s="38"/>
      <c r="E106" s="38"/>
      <c r="F106" s="38"/>
      <c r="G106" s="38"/>
      <c r="H106" s="39" t="s">
        <v>121</v>
      </c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</row>
    <row r="107" spans="1:105" s="7" customFormat="1" ht="15" customHeight="1" x14ac:dyDescent="0.2">
      <c r="A107" s="38"/>
      <c r="B107" s="38"/>
      <c r="C107" s="38"/>
      <c r="D107" s="38"/>
      <c r="E107" s="38"/>
      <c r="F107" s="38"/>
      <c r="G107" s="38"/>
      <c r="H107" s="101" t="s">
        <v>75</v>
      </c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3"/>
      <c r="AP107" s="40" t="s">
        <v>16</v>
      </c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 t="s">
        <v>16</v>
      </c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 t="s">
        <v>16</v>
      </c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37">
        <f>CL103+CL102</f>
        <v>36000</v>
      </c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</row>
    <row r="108" spans="1:105" s="2" customFormat="1" ht="10.5" customHeight="1" x14ac:dyDescent="0.25"/>
    <row r="109" spans="1:105" s="4" customFormat="1" ht="14.25" x14ac:dyDescent="0.2">
      <c r="A109" s="44" t="s">
        <v>76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</row>
    <row r="110" spans="1:105" s="2" customFormat="1" ht="10.5" customHeight="1" x14ac:dyDescent="0.25"/>
    <row r="111" spans="1:105" s="5" customFormat="1" ht="45" customHeight="1" x14ac:dyDescent="0.2">
      <c r="A111" s="45" t="s">
        <v>4</v>
      </c>
      <c r="B111" s="46"/>
      <c r="C111" s="46"/>
      <c r="D111" s="46"/>
      <c r="E111" s="46"/>
      <c r="F111" s="46"/>
      <c r="G111" s="47"/>
      <c r="H111" s="45" t="s">
        <v>64</v>
      </c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7"/>
      <c r="BD111" s="45" t="s">
        <v>77</v>
      </c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7"/>
      <c r="BT111" s="45" t="s">
        <v>78</v>
      </c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7"/>
      <c r="CJ111" s="45" t="s">
        <v>79</v>
      </c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7"/>
    </row>
    <row r="112" spans="1:105" s="6" customFormat="1" x14ac:dyDescent="0.2">
      <c r="A112" s="51">
        <v>1</v>
      </c>
      <c r="B112" s="51"/>
      <c r="C112" s="51"/>
      <c r="D112" s="51"/>
      <c r="E112" s="51"/>
      <c r="F112" s="51"/>
      <c r="G112" s="51"/>
      <c r="H112" s="51">
        <v>2</v>
      </c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>
        <v>3</v>
      </c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>
        <v>4</v>
      </c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>
        <v>5</v>
      </c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</row>
    <row r="113" spans="1:105" s="7" customFormat="1" ht="15" customHeight="1" x14ac:dyDescent="0.2">
      <c r="A113" s="38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</row>
    <row r="114" spans="1:105" s="7" customFormat="1" ht="15" customHeight="1" x14ac:dyDescent="0.2">
      <c r="A114" s="38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</row>
    <row r="115" spans="1:105" s="7" customFormat="1" ht="15" customHeight="1" x14ac:dyDescent="0.2">
      <c r="A115" s="38"/>
      <c r="B115" s="38"/>
      <c r="C115" s="38"/>
      <c r="D115" s="38"/>
      <c r="E115" s="38"/>
      <c r="F115" s="38"/>
      <c r="G115" s="38"/>
      <c r="H115" s="56" t="s">
        <v>15</v>
      </c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7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</row>
    <row r="116" spans="1:105" s="2" customFormat="1" ht="10.5" customHeight="1" x14ac:dyDescent="0.25"/>
    <row r="117" spans="1:105" s="4" customFormat="1" ht="14.25" x14ac:dyDescent="0.2">
      <c r="A117" s="44" t="s">
        <v>80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</row>
    <row r="118" spans="1:105" s="2" customFormat="1" ht="10.5" customHeight="1" x14ac:dyDescent="0.25"/>
    <row r="119" spans="1:105" s="5" customFormat="1" ht="45" customHeight="1" x14ac:dyDescent="0.2">
      <c r="A119" s="72" t="s">
        <v>4</v>
      </c>
      <c r="B119" s="73"/>
      <c r="C119" s="73"/>
      <c r="D119" s="73"/>
      <c r="E119" s="73"/>
      <c r="F119" s="73"/>
      <c r="G119" s="74"/>
      <c r="H119" s="72" t="s">
        <v>59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4"/>
      <c r="AP119" s="72" t="s">
        <v>81</v>
      </c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4"/>
      <c r="BF119" s="72" t="s">
        <v>82</v>
      </c>
      <c r="BG119" s="73"/>
      <c r="BH119" s="73"/>
      <c r="BI119" s="73"/>
      <c r="BJ119" s="73"/>
      <c r="BK119" s="73"/>
      <c r="BL119" s="73"/>
      <c r="BM119" s="73"/>
      <c r="BN119" s="73"/>
      <c r="BO119" s="73"/>
      <c r="BP119" s="73"/>
      <c r="BQ119" s="73"/>
      <c r="BR119" s="73"/>
      <c r="BS119" s="73"/>
      <c r="BT119" s="73"/>
      <c r="BU119" s="74"/>
      <c r="BV119" s="72" t="s">
        <v>83</v>
      </c>
      <c r="BW119" s="73"/>
      <c r="BX119" s="73"/>
      <c r="BY119" s="73"/>
      <c r="BZ119" s="73"/>
      <c r="CA119" s="73"/>
      <c r="CB119" s="73"/>
      <c r="CC119" s="73"/>
      <c r="CD119" s="73"/>
      <c r="CE119" s="73"/>
      <c r="CF119" s="73"/>
      <c r="CG119" s="73"/>
      <c r="CH119" s="73"/>
      <c r="CI119" s="73"/>
      <c r="CJ119" s="73"/>
      <c r="CK119" s="74"/>
      <c r="CL119" s="72" t="s">
        <v>84</v>
      </c>
      <c r="CM119" s="73"/>
      <c r="CN119" s="73"/>
      <c r="CO119" s="73"/>
      <c r="CP119" s="73"/>
      <c r="CQ119" s="73"/>
      <c r="CR119" s="73"/>
      <c r="CS119" s="73"/>
      <c r="CT119" s="73"/>
      <c r="CU119" s="73"/>
      <c r="CV119" s="73"/>
      <c r="CW119" s="73"/>
      <c r="CX119" s="73"/>
      <c r="CY119" s="73"/>
      <c r="CZ119" s="73"/>
      <c r="DA119" s="74"/>
    </row>
    <row r="120" spans="1:105" s="6" customFormat="1" x14ac:dyDescent="0.2">
      <c r="A120" s="51">
        <v>1</v>
      </c>
      <c r="B120" s="51"/>
      <c r="C120" s="51"/>
      <c r="D120" s="51"/>
      <c r="E120" s="51"/>
      <c r="F120" s="51"/>
      <c r="G120" s="51"/>
      <c r="H120" s="51">
        <v>2</v>
      </c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>
        <v>4</v>
      </c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>
        <v>5</v>
      </c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>
        <v>6</v>
      </c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>
        <v>6</v>
      </c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</row>
    <row r="121" spans="1:105" s="7" customFormat="1" ht="13.5" customHeight="1" x14ac:dyDescent="0.2">
      <c r="A121" s="38" t="s">
        <v>17</v>
      </c>
      <c r="B121" s="38"/>
      <c r="C121" s="38"/>
      <c r="D121" s="38"/>
      <c r="E121" s="38"/>
      <c r="F121" s="38"/>
      <c r="G121" s="38"/>
      <c r="H121" s="39" t="s">
        <v>122</v>
      </c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40">
        <v>64000</v>
      </c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>
        <v>7.05</v>
      </c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37">
        <f>450900</f>
        <v>450900</v>
      </c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</row>
    <row r="122" spans="1:105" s="7" customFormat="1" ht="13.5" customHeight="1" x14ac:dyDescent="0.2">
      <c r="A122" s="38" t="s">
        <v>18</v>
      </c>
      <c r="B122" s="38"/>
      <c r="C122" s="38"/>
      <c r="D122" s="38"/>
      <c r="E122" s="38"/>
      <c r="F122" s="38"/>
      <c r="G122" s="38"/>
      <c r="H122" s="39" t="s">
        <v>123</v>
      </c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</row>
    <row r="123" spans="1:105" s="7" customFormat="1" ht="13.5" customHeight="1" x14ac:dyDescent="0.2">
      <c r="A123" s="38" t="s">
        <v>19</v>
      </c>
      <c r="B123" s="38"/>
      <c r="C123" s="38"/>
      <c r="D123" s="38"/>
      <c r="E123" s="38"/>
      <c r="F123" s="38"/>
      <c r="G123" s="38"/>
      <c r="H123" s="39" t="s">
        <v>124</v>
      </c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</row>
    <row r="124" spans="1:105" s="7" customFormat="1" ht="15" customHeight="1" x14ac:dyDescent="0.2">
      <c r="A124" s="38" t="s">
        <v>23</v>
      </c>
      <c r="B124" s="38"/>
      <c r="C124" s="38"/>
      <c r="D124" s="38"/>
      <c r="E124" s="38"/>
      <c r="F124" s="38"/>
      <c r="G124" s="38"/>
      <c r="H124" s="39" t="s">
        <v>125</v>
      </c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</row>
    <row r="125" spans="1:105" s="7" customFormat="1" ht="15" customHeight="1" x14ac:dyDescent="0.2">
      <c r="A125" s="38" t="s">
        <v>23</v>
      </c>
      <c r="B125" s="38"/>
      <c r="C125" s="38"/>
      <c r="D125" s="38"/>
      <c r="E125" s="38"/>
      <c r="F125" s="38"/>
      <c r="G125" s="38"/>
      <c r="H125" s="39" t="s">
        <v>126</v>
      </c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</row>
    <row r="126" spans="1:105" s="7" customFormat="1" ht="15" customHeight="1" x14ac:dyDescent="0.2">
      <c r="A126" s="38"/>
      <c r="B126" s="38"/>
      <c r="C126" s="38"/>
      <c r="D126" s="38"/>
      <c r="E126" s="38"/>
      <c r="F126" s="38"/>
      <c r="G126" s="38"/>
      <c r="H126" s="55" t="s">
        <v>15</v>
      </c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7"/>
      <c r="AP126" s="40" t="s">
        <v>16</v>
      </c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 t="s">
        <v>16</v>
      </c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 t="s">
        <v>16</v>
      </c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37">
        <f>CL121</f>
        <v>450900</v>
      </c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</row>
    <row r="127" spans="1:105" s="2" customFormat="1" ht="27.75" customHeight="1" x14ac:dyDescent="0.25"/>
    <row r="128" spans="1:105" s="4" customFormat="1" ht="14.25" x14ac:dyDescent="0.2">
      <c r="A128" s="44" t="s">
        <v>85</v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</row>
    <row r="129" spans="1:105" s="2" customFormat="1" ht="10.5" customHeight="1" x14ac:dyDescent="0.25"/>
    <row r="130" spans="1:105" s="5" customFormat="1" ht="45" customHeight="1" x14ac:dyDescent="0.2">
      <c r="A130" s="45" t="s">
        <v>4</v>
      </c>
      <c r="B130" s="46"/>
      <c r="C130" s="46"/>
      <c r="D130" s="46"/>
      <c r="E130" s="46"/>
      <c r="F130" s="46"/>
      <c r="G130" s="47"/>
      <c r="H130" s="45" t="s">
        <v>59</v>
      </c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7"/>
      <c r="BD130" s="45" t="s">
        <v>86</v>
      </c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7"/>
      <c r="BT130" s="45" t="s">
        <v>87</v>
      </c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7"/>
      <c r="CJ130" s="45" t="s">
        <v>88</v>
      </c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7"/>
    </row>
    <row r="131" spans="1:105" s="6" customFormat="1" x14ac:dyDescent="0.2">
      <c r="A131" s="51">
        <v>1</v>
      </c>
      <c r="B131" s="51"/>
      <c r="C131" s="51"/>
      <c r="D131" s="51"/>
      <c r="E131" s="51"/>
      <c r="F131" s="51"/>
      <c r="G131" s="51"/>
      <c r="H131" s="51">
        <v>2</v>
      </c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>
        <v>4</v>
      </c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>
        <v>5</v>
      </c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>
        <v>6</v>
      </c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</row>
    <row r="132" spans="1:105" s="7" customFormat="1" ht="15" customHeight="1" x14ac:dyDescent="0.2">
      <c r="A132" s="38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</row>
    <row r="133" spans="1:105" s="7" customFormat="1" ht="15" customHeight="1" x14ac:dyDescent="0.2">
      <c r="A133" s="38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</row>
    <row r="134" spans="1:105" s="7" customFormat="1" ht="15" customHeight="1" x14ac:dyDescent="0.2">
      <c r="A134" s="38"/>
      <c r="B134" s="38"/>
      <c r="C134" s="38"/>
      <c r="D134" s="38"/>
      <c r="E134" s="38"/>
      <c r="F134" s="38"/>
      <c r="G134" s="38"/>
      <c r="H134" s="56" t="s">
        <v>15</v>
      </c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7"/>
      <c r="BD134" s="40" t="s">
        <v>16</v>
      </c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 t="s">
        <v>16</v>
      </c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 t="s">
        <v>16</v>
      </c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</row>
    <row r="135" spans="1:105" s="2" customFormat="1" ht="12" customHeight="1" x14ac:dyDescent="0.25"/>
    <row r="136" spans="1:105" s="4" customFormat="1" ht="14.25" x14ac:dyDescent="0.2">
      <c r="A136" s="44" t="s">
        <v>89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</row>
    <row r="137" spans="1:105" s="2" customFormat="1" ht="10.5" customHeight="1" x14ac:dyDescent="0.25"/>
    <row r="138" spans="1:105" s="5" customFormat="1" ht="45" customHeight="1" x14ac:dyDescent="0.2">
      <c r="A138" s="45" t="s">
        <v>4</v>
      </c>
      <c r="B138" s="46"/>
      <c r="C138" s="46"/>
      <c r="D138" s="46"/>
      <c r="E138" s="46"/>
      <c r="F138" s="46"/>
      <c r="G138" s="47"/>
      <c r="H138" s="45" t="s">
        <v>64</v>
      </c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7"/>
      <c r="BD138" s="45" t="s">
        <v>90</v>
      </c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7"/>
      <c r="BT138" s="45" t="s">
        <v>91</v>
      </c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7"/>
      <c r="CJ138" s="45" t="s">
        <v>92</v>
      </c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7"/>
    </row>
    <row r="139" spans="1:105" s="6" customFormat="1" x14ac:dyDescent="0.2">
      <c r="A139" s="51">
        <v>1</v>
      </c>
      <c r="B139" s="51"/>
      <c r="C139" s="51"/>
      <c r="D139" s="51"/>
      <c r="E139" s="51"/>
      <c r="F139" s="51"/>
      <c r="G139" s="51"/>
      <c r="H139" s="51">
        <v>2</v>
      </c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>
        <v>3</v>
      </c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>
        <v>4</v>
      </c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>
        <v>5</v>
      </c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</row>
    <row r="140" spans="1:105" s="7" customFormat="1" ht="15" customHeight="1" x14ac:dyDescent="0.2">
      <c r="A140" s="38" t="s">
        <v>17</v>
      </c>
      <c r="B140" s="38"/>
      <c r="C140" s="38"/>
      <c r="D140" s="38"/>
      <c r="E140" s="38"/>
      <c r="F140" s="38"/>
      <c r="G140" s="38"/>
      <c r="H140" s="39" t="s">
        <v>128</v>
      </c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40">
        <v>2</v>
      </c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>
        <v>1</v>
      </c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37">
        <v>40000</v>
      </c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</row>
    <row r="141" spans="1:105" s="7" customFormat="1" ht="15" customHeight="1" x14ac:dyDescent="0.2">
      <c r="A141" s="38" t="s">
        <v>18</v>
      </c>
      <c r="B141" s="38"/>
      <c r="C141" s="38"/>
      <c r="D141" s="38"/>
      <c r="E141" s="38"/>
      <c r="F141" s="38"/>
      <c r="G141" s="38"/>
      <c r="H141" s="39" t="s">
        <v>139</v>
      </c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40">
        <v>1</v>
      </c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>
        <v>0</v>
      </c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37">
        <v>144000</v>
      </c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</row>
    <row r="142" spans="1:105" s="7" customFormat="1" ht="15" customHeight="1" x14ac:dyDescent="0.2">
      <c r="A142" s="38" t="s">
        <v>19</v>
      </c>
      <c r="B142" s="38"/>
      <c r="C142" s="38"/>
      <c r="D142" s="38"/>
      <c r="E142" s="38"/>
      <c r="F142" s="38"/>
      <c r="G142" s="38"/>
      <c r="H142" s="39" t="s">
        <v>141</v>
      </c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40">
        <v>2</v>
      </c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>
        <v>1</v>
      </c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37">
        <v>30000</v>
      </c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</row>
    <row r="143" spans="1:105" s="7" customFormat="1" ht="15" customHeight="1" x14ac:dyDescent="0.2">
      <c r="A143" s="38" t="s">
        <v>23</v>
      </c>
      <c r="B143" s="38"/>
      <c r="C143" s="38"/>
      <c r="D143" s="38"/>
      <c r="E143" s="38"/>
      <c r="F143" s="38"/>
      <c r="G143" s="38"/>
      <c r="H143" s="39" t="s">
        <v>142</v>
      </c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40">
        <v>2</v>
      </c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>
        <v>1</v>
      </c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37">
        <v>4000</v>
      </c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</row>
    <row r="144" spans="1:105" s="7" customFormat="1" ht="15" customHeight="1" x14ac:dyDescent="0.2">
      <c r="A144" s="38" t="s">
        <v>120</v>
      </c>
      <c r="B144" s="38"/>
      <c r="C144" s="38"/>
      <c r="D144" s="38"/>
      <c r="E144" s="38"/>
      <c r="F144" s="38"/>
      <c r="G144" s="38"/>
      <c r="H144" s="39" t="s">
        <v>143</v>
      </c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40">
        <v>2</v>
      </c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>
        <v>12</v>
      </c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37">
        <v>30000</v>
      </c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</row>
    <row r="145" spans="1:105" s="7" customFormat="1" ht="15" customHeight="1" x14ac:dyDescent="0.2">
      <c r="A145" s="38" t="s">
        <v>147</v>
      </c>
      <c r="B145" s="38"/>
      <c r="C145" s="38"/>
      <c r="D145" s="38"/>
      <c r="E145" s="38"/>
      <c r="F145" s="38"/>
      <c r="G145" s="38"/>
      <c r="H145" s="39" t="s">
        <v>140</v>
      </c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40">
        <v>2</v>
      </c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>
        <v>12</v>
      </c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37">
        <v>35500</v>
      </c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</row>
    <row r="146" spans="1:105" s="7" customFormat="1" ht="15" customHeight="1" x14ac:dyDescent="0.2">
      <c r="A146" s="38" t="s">
        <v>148</v>
      </c>
      <c r="B146" s="38"/>
      <c r="C146" s="38"/>
      <c r="D146" s="38"/>
      <c r="E146" s="38"/>
      <c r="F146" s="38"/>
      <c r="G146" s="38"/>
      <c r="H146" s="39" t="s">
        <v>146</v>
      </c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40">
        <v>1</v>
      </c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>
        <v>12</v>
      </c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37">
        <v>4000</v>
      </c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</row>
    <row r="147" spans="1:105" s="7" customFormat="1" ht="15" customHeight="1" x14ac:dyDescent="0.2">
      <c r="A147" s="38" t="s">
        <v>151</v>
      </c>
      <c r="B147" s="38"/>
      <c r="C147" s="38"/>
      <c r="D147" s="38"/>
      <c r="E147" s="38"/>
      <c r="F147" s="38"/>
      <c r="G147" s="38"/>
      <c r="H147" s="39" t="s">
        <v>152</v>
      </c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40">
        <v>1</v>
      </c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>
        <v>1</v>
      </c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37">
        <v>10000</v>
      </c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</row>
    <row r="148" spans="1:105" s="7" customFormat="1" ht="15" customHeight="1" x14ac:dyDescent="0.2">
      <c r="A148" s="38"/>
      <c r="B148" s="38"/>
      <c r="C148" s="38"/>
      <c r="D148" s="38"/>
      <c r="E148" s="38"/>
      <c r="F148" s="38"/>
      <c r="G148" s="38"/>
      <c r="H148" s="56" t="s">
        <v>15</v>
      </c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56"/>
      <c r="AZ148" s="56"/>
      <c r="BA148" s="56"/>
      <c r="BB148" s="56"/>
      <c r="BC148" s="57"/>
      <c r="BD148" s="40" t="s">
        <v>16</v>
      </c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 t="s">
        <v>16</v>
      </c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37">
        <f>SUM(CJ140:DA147)</f>
        <v>297500</v>
      </c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</row>
    <row r="149" spans="1:105" s="2" customFormat="1" ht="12" customHeight="1" x14ac:dyDescent="0.25"/>
    <row r="150" spans="1:105" s="4" customFormat="1" ht="14.25" x14ac:dyDescent="0.2">
      <c r="A150" s="44" t="s">
        <v>93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</row>
    <row r="151" spans="1:105" s="2" customFormat="1" ht="10.5" customHeight="1" x14ac:dyDescent="0.25"/>
    <row r="152" spans="1:105" s="2" customFormat="1" ht="30" customHeight="1" x14ac:dyDescent="0.25">
      <c r="A152" s="45" t="s">
        <v>4</v>
      </c>
      <c r="B152" s="46"/>
      <c r="C152" s="46"/>
      <c r="D152" s="46"/>
      <c r="E152" s="46"/>
      <c r="F152" s="46"/>
      <c r="G152" s="47"/>
      <c r="H152" s="45" t="s">
        <v>64</v>
      </c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7"/>
      <c r="BT152" s="45" t="s">
        <v>94</v>
      </c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7"/>
      <c r="CJ152" s="45" t="s">
        <v>95</v>
      </c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7"/>
    </row>
    <row r="153" spans="1:105" x14ac:dyDescent="0.2">
      <c r="A153" s="51">
        <v>1</v>
      </c>
      <c r="B153" s="51"/>
      <c r="C153" s="51"/>
      <c r="D153" s="51"/>
      <c r="E153" s="51"/>
      <c r="F153" s="51"/>
      <c r="G153" s="51"/>
      <c r="H153" s="51">
        <v>2</v>
      </c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>
        <v>3</v>
      </c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>
        <v>4</v>
      </c>
      <c r="CK153" s="51"/>
      <c r="CL153" s="51"/>
      <c r="CM153" s="51"/>
      <c r="CN153" s="51"/>
      <c r="CO153" s="51"/>
      <c r="CP153" s="51"/>
      <c r="CQ153" s="51"/>
      <c r="CR153" s="51"/>
      <c r="CS153" s="51"/>
      <c r="CT153" s="51"/>
      <c r="CU153" s="51"/>
      <c r="CV153" s="51"/>
      <c r="CW153" s="51"/>
      <c r="CX153" s="51"/>
      <c r="CY153" s="51"/>
      <c r="CZ153" s="51"/>
      <c r="DA153" s="51"/>
    </row>
    <row r="154" spans="1:105" s="2" customFormat="1" ht="15" customHeight="1" x14ac:dyDescent="0.25">
      <c r="A154" s="38" t="s">
        <v>17</v>
      </c>
      <c r="B154" s="38"/>
      <c r="C154" s="38"/>
      <c r="D154" s="38"/>
      <c r="E154" s="38"/>
      <c r="F154" s="38"/>
      <c r="G154" s="38"/>
      <c r="H154" s="48" t="s">
        <v>127</v>
      </c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50"/>
      <c r="BT154" s="40">
        <v>1</v>
      </c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37">
        <v>102900</v>
      </c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</row>
    <row r="155" spans="1:105" s="2" customFormat="1" ht="15" customHeight="1" x14ac:dyDescent="0.25">
      <c r="A155" s="38" t="s">
        <v>18</v>
      </c>
      <c r="B155" s="38"/>
      <c r="C155" s="38"/>
      <c r="D155" s="38"/>
      <c r="E155" s="38"/>
      <c r="F155" s="38"/>
      <c r="G155" s="38"/>
      <c r="H155" s="48" t="s">
        <v>128</v>
      </c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50"/>
      <c r="BT155" s="40">
        <v>1</v>
      </c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37">
        <v>0</v>
      </c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</row>
    <row r="156" spans="1:105" s="2" customFormat="1" ht="15" customHeight="1" x14ac:dyDescent="0.25">
      <c r="A156" s="38" t="s">
        <v>19</v>
      </c>
      <c r="B156" s="38"/>
      <c r="C156" s="38"/>
      <c r="D156" s="38"/>
      <c r="E156" s="38"/>
      <c r="F156" s="38"/>
      <c r="G156" s="38"/>
      <c r="H156" s="48" t="s">
        <v>144</v>
      </c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50"/>
      <c r="BT156" s="40">
        <v>1</v>
      </c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37">
        <v>0</v>
      </c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</row>
    <row r="157" spans="1:105" s="2" customFormat="1" ht="15" customHeight="1" x14ac:dyDescent="0.25">
      <c r="A157" s="38" t="s">
        <v>23</v>
      </c>
      <c r="B157" s="38"/>
      <c r="C157" s="38"/>
      <c r="D157" s="38"/>
      <c r="E157" s="38"/>
      <c r="F157" s="38"/>
      <c r="G157" s="38"/>
      <c r="H157" s="48" t="s">
        <v>129</v>
      </c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50"/>
      <c r="BT157" s="40">
        <v>1</v>
      </c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37">
        <v>72000</v>
      </c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</row>
    <row r="158" spans="1:105" s="2" customFormat="1" ht="15" customHeight="1" x14ac:dyDescent="0.25">
      <c r="A158" s="38" t="s">
        <v>120</v>
      </c>
      <c r="B158" s="38"/>
      <c r="C158" s="38"/>
      <c r="D158" s="38"/>
      <c r="E158" s="38"/>
      <c r="F158" s="38"/>
      <c r="G158" s="38"/>
      <c r="H158" s="48" t="s">
        <v>179</v>
      </c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50"/>
      <c r="BT158" s="40">
        <v>1</v>
      </c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37">
        <v>6000</v>
      </c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</row>
    <row r="159" spans="1:105" s="2" customFormat="1" ht="15" customHeight="1" x14ac:dyDescent="0.25">
      <c r="A159" s="38" t="s">
        <v>147</v>
      </c>
      <c r="B159" s="38"/>
      <c r="C159" s="38"/>
      <c r="D159" s="38"/>
      <c r="E159" s="38"/>
      <c r="F159" s="38"/>
      <c r="G159" s="38"/>
      <c r="H159" s="48" t="s">
        <v>149</v>
      </c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50"/>
      <c r="BT159" s="40">
        <v>1</v>
      </c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37">
        <v>0</v>
      </c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</row>
    <row r="160" spans="1:105" s="2" customFormat="1" ht="15" customHeight="1" x14ac:dyDescent="0.25">
      <c r="A160" s="38" t="s">
        <v>148</v>
      </c>
      <c r="B160" s="38"/>
      <c r="C160" s="38"/>
      <c r="D160" s="38"/>
      <c r="E160" s="38"/>
      <c r="F160" s="38"/>
      <c r="G160" s="38"/>
      <c r="H160" s="48" t="s">
        <v>178</v>
      </c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50"/>
      <c r="BT160" s="40">
        <v>1</v>
      </c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37">
        <v>15000</v>
      </c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</row>
    <row r="161" spans="1:161" s="2" customFormat="1" ht="15" customHeight="1" x14ac:dyDescent="0.25">
      <c r="A161" s="38" t="s">
        <v>151</v>
      </c>
      <c r="B161" s="38"/>
      <c r="C161" s="38"/>
      <c r="D161" s="38"/>
      <c r="E161" s="38"/>
      <c r="F161" s="38"/>
      <c r="G161" s="38"/>
      <c r="H161" s="48" t="s">
        <v>150</v>
      </c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50"/>
      <c r="BT161" s="40">
        <v>1</v>
      </c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37">
        <v>0</v>
      </c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</row>
    <row r="162" spans="1:161" s="2" customFormat="1" ht="15" customHeight="1" x14ac:dyDescent="0.25">
      <c r="A162" s="38" t="s">
        <v>172</v>
      </c>
      <c r="B162" s="38"/>
      <c r="C162" s="38"/>
      <c r="D162" s="38"/>
      <c r="E162" s="38"/>
      <c r="F162" s="38"/>
      <c r="G162" s="38"/>
      <c r="H162" s="48" t="s">
        <v>175</v>
      </c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50"/>
      <c r="BT162" s="40">
        <v>1</v>
      </c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37">
        <v>129600</v>
      </c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</row>
    <row r="163" spans="1:161" s="2" customFormat="1" ht="15" customHeight="1" x14ac:dyDescent="0.25">
      <c r="A163" s="38" t="s">
        <v>174</v>
      </c>
      <c r="B163" s="38"/>
      <c r="C163" s="38"/>
      <c r="D163" s="38"/>
      <c r="E163" s="38"/>
      <c r="F163" s="38"/>
      <c r="G163" s="38"/>
      <c r="H163" s="48" t="s">
        <v>173</v>
      </c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50"/>
      <c r="BT163" s="40">
        <v>1</v>
      </c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37">
        <v>0</v>
      </c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</row>
    <row r="164" spans="1:161" s="2" customFormat="1" ht="15" customHeight="1" x14ac:dyDescent="0.25">
      <c r="A164" s="38"/>
      <c r="B164" s="38"/>
      <c r="C164" s="38"/>
      <c r="D164" s="38"/>
      <c r="E164" s="38"/>
      <c r="F164" s="38"/>
      <c r="G164" s="38"/>
      <c r="H164" s="52" t="s">
        <v>15</v>
      </c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4"/>
      <c r="BT164" s="40" t="s">
        <v>16</v>
      </c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37">
        <f>SUM(CJ154:DA163)</f>
        <v>325500</v>
      </c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</row>
    <row r="165" spans="1:161" s="2" customFormat="1" ht="12" customHeight="1" x14ac:dyDescent="0.25"/>
    <row r="166" spans="1:161" s="4" customFormat="1" ht="28.5" customHeight="1" x14ac:dyDescent="0.2">
      <c r="A166" s="60" t="s">
        <v>96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</row>
    <row r="167" spans="1:161" s="2" customFormat="1" ht="10.5" customHeight="1" x14ac:dyDescent="0.25"/>
    <row r="168" spans="1:161" s="5" customFormat="1" ht="30" customHeight="1" x14ac:dyDescent="0.2">
      <c r="A168" s="45" t="s">
        <v>4</v>
      </c>
      <c r="B168" s="46"/>
      <c r="C168" s="46"/>
      <c r="D168" s="46"/>
      <c r="E168" s="46"/>
      <c r="F168" s="46"/>
      <c r="G168" s="47"/>
      <c r="H168" s="45" t="s">
        <v>64</v>
      </c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7"/>
      <c r="BD168" s="45" t="s">
        <v>86</v>
      </c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7"/>
      <c r="BT168" s="45" t="s">
        <v>97</v>
      </c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7"/>
      <c r="CJ168" s="45" t="s">
        <v>98</v>
      </c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7"/>
    </row>
    <row r="169" spans="1:161" s="6" customFormat="1" x14ac:dyDescent="0.2">
      <c r="A169" s="51"/>
      <c r="B169" s="51"/>
      <c r="C169" s="51"/>
      <c r="D169" s="51"/>
      <c r="E169" s="51"/>
      <c r="F169" s="51"/>
      <c r="G169" s="51"/>
      <c r="H169" s="51">
        <v>1</v>
      </c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>
        <v>2</v>
      </c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51"/>
      <c r="BS169" s="51"/>
      <c r="BT169" s="51">
        <v>3</v>
      </c>
      <c r="BU169" s="51"/>
      <c r="BV169" s="51"/>
      <c r="BW169" s="51"/>
      <c r="BX169" s="51"/>
      <c r="BY169" s="51"/>
      <c r="BZ169" s="51"/>
      <c r="CA169" s="51"/>
      <c r="CB169" s="51"/>
      <c r="CC169" s="51"/>
      <c r="CD169" s="51"/>
      <c r="CE169" s="51"/>
      <c r="CF169" s="51"/>
      <c r="CG169" s="51"/>
      <c r="CH169" s="51"/>
      <c r="CI169" s="51"/>
      <c r="CJ169" s="51">
        <v>4</v>
      </c>
      <c r="CK169" s="51"/>
      <c r="CL169" s="51"/>
      <c r="CM169" s="51"/>
      <c r="CN169" s="51"/>
      <c r="CO169" s="51"/>
      <c r="CP169" s="51"/>
      <c r="CQ169" s="51"/>
      <c r="CR169" s="51"/>
      <c r="CS169" s="51"/>
      <c r="CT169" s="51"/>
      <c r="CU169" s="51"/>
      <c r="CV169" s="51"/>
      <c r="CW169" s="51"/>
      <c r="CX169" s="51"/>
      <c r="CY169" s="51"/>
      <c r="CZ169" s="51"/>
      <c r="DA169" s="51"/>
    </row>
    <row r="170" spans="1:161" s="7" customFormat="1" ht="15" customHeight="1" x14ac:dyDescent="0.2">
      <c r="A170" s="38" t="s">
        <v>17</v>
      </c>
      <c r="B170" s="38"/>
      <c r="C170" s="38"/>
      <c r="D170" s="38"/>
      <c r="E170" s="38"/>
      <c r="F170" s="38"/>
      <c r="G170" s="38"/>
      <c r="H170" s="39" t="s">
        <v>130</v>
      </c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40">
        <v>244</v>
      </c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>
        <v>1600</v>
      </c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37">
        <f>389800</f>
        <v>389800</v>
      </c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</row>
    <row r="171" spans="1:161" s="7" customFormat="1" ht="15" customHeight="1" x14ac:dyDescent="0.2">
      <c r="A171" s="38" t="s">
        <v>18</v>
      </c>
      <c r="B171" s="38"/>
      <c r="C171" s="38"/>
      <c r="D171" s="38"/>
      <c r="E171" s="38"/>
      <c r="F171" s="38"/>
      <c r="G171" s="38"/>
      <c r="H171" s="39" t="s">
        <v>131</v>
      </c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40">
        <v>1150</v>
      </c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>
        <v>55</v>
      </c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37">
        <v>63200</v>
      </c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</row>
    <row r="172" spans="1:161" s="7" customFormat="1" ht="15" customHeight="1" x14ac:dyDescent="0.2">
      <c r="A172" s="38" t="s">
        <v>19</v>
      </c>
      <c r="B172" s="38"/>
      <c r="C172" s="38"/>
      <c r="D172" s="38"/>
      <c r="E172" s="38"/>
      <c r="F172" s="38"/>
      <c r="G172" s="38"/>
      <c r="H172" s="39" t="s">
        <v>132</v>
      </c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</row>
    <row r="173" spans="1:161" s="7" customFormat="1" ht="15" customHeight="1" x14ac:dyDescent="0.2">
      <c r="A173" s="38" t="s">
        <v>23</v>
      </c>
      <c r="B173" s="38"/>
      <c r="C173" s="38"/>
      <c r="D173" s="38"/>
      <c r="E173" s="38"/>
      <c r="F173" s="38"/>
      <c r="G173" s="38"/>
      <c r="H173" s="39" t="s">
        <v>137</v>
      </c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37">
        <v>5000</v>
      </c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</row>
    <row r="174" spans="1:161" s="7" customFormat="1" ht="15" customHeight="1" x14ac:dyDescent="0.2">
      <c r="A174" s="38"/>
      <c r="B174" s="38"/>
      <c r="C174" s="38"/>
      <c r="D174" s="38"/>
      <c r="E174" s="38"/>
      <c r="F174" s="38"/>
      <c r="G174" s="38"/>
      <c r="H174" s="56" t="s">
        <v>15</v>
      </c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7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 t="s">
        <v>16</v>
      </c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37">
        <f>CJ170+CJ171+CJ173</f>
        <v>458000</v>
      </c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58">
        <f>EO18+CJ27+CM54+CE78+CL107+CL126+CJ148+CJ164+CJ174+CJ67</f>
        <v>6471400</v>
      </c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41"/>
      <c r="B177" s="41"/>
      <c r="C177" s="41"/>
      <c r="D177" s="41"/>
      <c r="E177" s="41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41"/>
      <c r="B178" s="41"/>
      <c r="C178" s="41"/>
      <c r="D178" s="41"/>
      <c r="E178" s="41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41"/>
      <c r="B179" s="41"/>
      <c r="C179" s="41"/>
      <c r="D179" s="41"/>
      <c r="E179" s="41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07"/>
  <sheetViews>
    <sheetView topLeftCell="A82" zoomScaleNormal="100" zoomScaleSheetLayoutView="100" workbookViewId="0">
      <selection activeCell="CJ102" sqref="CJ102:DA102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4" t="s">
        <v>134</v>
      </c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</row>
    <row r="3" spans="1:161" s="3" customFormat="1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</row>
    <row r="4" spans="1:161" s="2" customFormat="1" ht="15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</row>
    <row r="5" spans="1:161" s="2" customFormat="1" ht="15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</row>
    <row r="6" spans="1:161" s="5" customFormat="1" ht="13.5" customHeight="1" x14ac:dyDescent="0.2">
      <c r="A6" s="45" t="s">
        <v>4</v>
      </c>
      <c r="B6" s="46"/>
      <c r="C6" s="46"/>
      <c r="D6" s="46"/>
      <c r="E6" s="46"/>
      <c r="F6" s="47"/>
      <c r="G6" s="45" t="s">
        <v>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6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7"/>
      <c r="AO6" s="72" t="s">
        <v>7</v>
      </c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4"/>
      <c r="DI6" s="45" t="s">
        <v>8</v>
      </c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7"/>
      <c r="DY6" s="45" t="s">
        <v>103</v>
      </c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7"/>
      <c r="EO6" s="45" t="s">
        <v>9</v>
      </c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7"/>
    </row>
    <row r="7" spans="1:161" s="5" customFormat="1" ht="13.5" customHeight="1" x14ac:dyDescent="0.2">
      <c r="A7" s="67"/>
      <c r="B7" s="68"/>
      <c r="C7" s="68"/>
      <c r="D7" s="68"/>
      <c r="E7" s="68"/>
      <c r="F7" s="69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9"/>
      <c r="Y7" s="67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9"/>
      <c r="AO7" s="45" t="s">
        <v>10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7"/>
      <c r="BF7" s="72" t="s">
        <v>11</v>
      </c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4"/>
      <c r="DI7" s="67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9"/>
      <c r="DY7" s="67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9"/>
    </row>
    <row r="8" spans="1:161" s="5" customFormat="1" ht="39.75" customHeight="1" x14ac:dyDescent="0.2">
      <c r="A8" s="61"/>
      <c r="B8" s="62"/>
      <c r="C8" s="62"/>
      <c r="D8" s="62"/>
      <c r="E8" s="62"/>
      <c r="F8" s="63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61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61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70" t="s">
        <v>12</v>
      </c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 t="s">
        <v>13</v>
      </c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 t="s">
        <v>14</v>
      </c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61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3"/>
      <c r="DY8" s="61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3"/>
      <c r="EO8" s="61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3"/>
    </row>
    <row r="9" spans="1:161" s="6" customFormat="1" x14ac:dyDescent="0.2">
      <c r="A9" s="51">
        <v>1</v>
      </c>
      <c r="B9" s="51"/>
      <c r="C9" s="51"/>
      <c r="D9" s="51"/>
      <c r="E9" s="51"/>
      <c r="F9" s="51"/>
      <c r="G9" s="51">
        <v>2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>
        <v>3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>
        <v>4</v>
      </c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>
        <v>5</v>
      </c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>
        <v>6</v>
      </c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>
        <v>7</v>
      </c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>
        <v>8</v>
      </c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>
        <v>9</v>
      </c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>
        <v>10</v>
      </c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</row>
    <row r="10" spans="1:161" s="7" customFormat="1" ht="15" customHeight="1" x14ac:dyDescent="0.2">
      <c r="A10" s="64" t="s">
        <v>104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6"/>
    </row>
    <row r="11" spans="1:161" s="7" customFormat="1" ht="15" customHeight="1" x14ac:dyDescent="0.2">
      <c r="A11" s="38" t="s">
        <v>17</v>
      </c>
      <c r="B11" s="38"/>
      <c r="C11" s="38"/>
      <c r="D11" s="38"/>
      <c r="E11" s="38"/>
      <c r="F11" s="38"/>
      <c r="G11" s="39" t="s">
        <v>20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</row>
    <row r="12" spans="1:161" s="7" customFormat="1" ht="15" customHeight="1" x14ac:dyDescent="0.2">
      <c r="A12" s="38" t="s">
        <v>18</v>
      </c>
      <c r="B12" s="38"/>
      <c r="C12" s="38"/>
      <c r="D12" s="38"/>
      <c r="E12" s="38"/>
      <c r="F12" s="38"/>
      <c r="G12" s="39" t="s">
        <v>21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>
        <v>2.5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>
        <f>BF12+CQ12</f>
        <v>11908</v>
      </c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>
        <v>6625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>
        <v>5283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>
        <v>1.7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37">
        <f>AO12*Y12*DY12*12</f>
        <v>607308</v>
      </c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</row>
    <row r="13" spans="1:161" s="7" customFormat="1" ht="27.75" customHeight="1" x14ac:dyDescent="0.2">
      <c r="A13" s="38" t="s">
        <v>19</v>
      </c>
      <c r="B13" s="38"/>
      <c r="C13" s="38"/>
      <c r="D13" s="38"/>
      <c r="E13" s="38"/>
      <c r="F13" s="38"/>
      <c r="G13" s="39" t="s">
        <v>22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40">
        <v>1.5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>
        <f>BF13+CQ13</f>
        <v>22432</v>
      </c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>
        <v>8630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>
        <v>13802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>
        <v>1.7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37">
        <f>AO13*Y13*DY13*12-27.2</f>
        <v>686392</v>
      </c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</row>
    <row r="14" spans="1:161" s="7" customFormat="1" ht="24" customHeight="1" x14ac:dyDescent="0.2">
      <c r="A14" s="38" t="s">
        <v>23</v>
      </c>
      <c r="B14" s="38"/>
      <c r="C14" s="38"/>
      <c r="D14" s="38"/>
      <c r="E14" s="38"/>
      <c r="F14" s="38"/>
      <c r="G14" s="39" t="s">
        <v>24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</row>
    <row r="15" spans="1:161" s="7" customFormat="1" ht="15" customHeight="1" x14ac:dyDescent="0.2">
      <c r="A15" s="55" t="s">
        <v>106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40" t="s">
        <v>16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 t="s">
        <v>16</v>
      </c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 t="s">
        <v>16</v>
      </c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 t="s">
        <v>16</v>
      </c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16</v>
      </c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16</v>
      </c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37">
        <f>EO12+EO13+EO14</f>
        <v>1293700</v>
      </c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</row>
    <row r="16" spans="1:161" s="7" customFormat="1" ht="15" customHeight="1" x14ac:dyDescent="0.2">
      <c r="A16" s="64" t="s">
        <v>105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6"/>
    </row>
    <row r="17" spans="1:161" s="7" customFormat="1" ht="15" customHeight="1" x14ac:dyDescent="0.2">
      <c r="A17" s="38" t="s">
        <v>17</v>
      </c>
      <c r="B17" s="38"/>
      <c r="C17" s="38"/>
      <c r="D17" s="38"/>
      <c r="E17" s="38"/>
      <c r="F17" s="38"/>
      <c r="G17" s="39" t="s">
        <v>20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40">
        <v>3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>
        <f>BF17+CQ17</f>
        <v>41098</v>
      </c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>
        <v>16735</v>
      </c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>
        <v>24363</v>
      </c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>
        <v>1.7</v>
      </c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37">
        <f>AO17*Y17*DY17*12+11.2</f>
        <v>2515208.7999999998</v>
      </c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</row>
    <row r="18" spans="1:161" s="7" customFormat="1" ht="15" customHeight="1" x14ac:dyDescent="0.2">
      <c r="A18" s="38" t="s">
        <v>18</v>
      </c>
      <c r="B18" s="38"/>
      <c r="C18" s="38"/>
      <c r="D18" s="38"/>
      <c r="E18" s="38"/>
      <c r="F18" s="38"/>
      <c r="G18" s="39" t="s">
        <v>21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40">
        <v>2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>
        <f>BF18+CQ18</f>
        <v>16242</v>
      </c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>
        <v>8263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>
        <v>7979</v>
      </c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>
        <v>1.7</v>
      </c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37">
        <f>AO18*Y18*DY18*12</f>
        <v>662673.6</v>
      </c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</row>
    <row r="19" spans="1:161" s="7" customFormat="1" ht="27.75" customHeight="1" x14ac:dyDescent="0.2">
      <c r="A19" s="38" t="s">
        <v>19</v>
      </c>
      <c r="B19" s="38"/>
      <c r="C19" s="38"/>
      <c r="D19" s="38"/>
      <c r="E19" s="38"/>
      <c r="F19" s="38"/>
      <c r="G19" s="39" t="s">
        <v>22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40">
        <v>12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>
        <f>BF19+BX19+CQ19</f>
        <v>24571</v>
      </c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>
        <v>11257</v>
      </c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>
        <v>1896</v>
      </c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>
        <v>11418</v>
      </c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>
        <v>20</v>
      </c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>
        <v>1.7</v>
      </c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37">
        <f>Y19*AO19*12*1.7</f>
        <v>6014980.7999999998</v>
      </c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</row>
    <row r="20" spans="1:161" s="7" customFormat="1" ht="24" customHeight="1" x14ac:dyDescent="0.2">
      <c r="A20" s="38" t="s">
        <v>23</v>
      </c>
      <c r="B20" s="38"/>
      <c r="C20" s="38"/>
      <c r="D20" s="38"/>
      <c r="E20" s="38"/>
      <c r="F20" s="38"/>
      <c r="G20" s="39" t="s">
        <v>24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40">
        <v>1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>
        <f>BF20+CQ20</f>
        <v>16242</v>
      </c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>
        <v>8212</v>
      </c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>
        <v>8030</v>
      </c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>
        <v>1.7</v>
      </c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37">
        <f>AO20*DY20*12</f>
        <v>331336.8</v>
      </c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</row>
    <row r="21" spans="1:161" s="7" customFormat="1" ht="15" customHeight="1" x14ac:dyDescent="0.2">
      <c r="A21" s="55" t="s">
        <v>107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40" t="s">
        <v>16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 t="s">
        <v>16</v>
      </c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 t="s">
        <v>16</v>
      </c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 t="s">
        <v>16</v>
      </c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 t="s">
        <v>16</v>
      </c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 t="s">
        <v>16</v>
      </c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37">
        <f>EO17+EO18+EO19+EO20</f>
        <v>9524200</v>
      </c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</row>
    <row r="22" spans="1:161" s="7" customFormat="1" ht="15" customHeight="1" x14ac:dyDescent="0.2">
      <c r="A22" s="55" t="s">
        <v>108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7"/>
      <c r="Y22" s="40" t="s">
        <v>16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 t="s">
        <v>16</v>
      </c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 t="s">
        <v>16</v>
      </c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 t="s">
        <v>16</v>
      </c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 t="s">
        <v>16</v>
      </c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 t="s">
        <v>16</v>
      </c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37">
        <f>EO21+EO15</f>
        <v>10817900</v>
      </c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</row>
    <row r="24" spans="1:161" s="4" customFormat="1" ht="14.25" x14ac:dyDescent="0.2">
      <c r="A24" s="44" t="s">
        <v>25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45" t="s">
        <v>4</v>
      </c>
      <c r="B26" s="46"/>
      <c r="C26" s="46"/>
      <c r="D26" s="46"/>
      <c r="E26" s="46"/>
      <c r="F26" s="47"/>
      <c r="G26" s="45" t="s">
        <v>26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7"/>
      <c r="AE26" s="45" t="s">
        <v>27</v>
      </c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7"/>
      <c r="BD26" s="45" t="s">
        <v>28</v>
      </c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7"/>
      <c r="BT26" s="45" t="s">
        <v>29</v>
      </c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7"/>
      <c r="CJ26" s="45" t="s">
        <v>30</v>
      </c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7"/>
    </row>
    <row r="27" spans="1:161" s="6" customFormat="1" x14ac:dyDescent="0.2">
      <c r="A27" s="51">
        <v>1</v>
      </c>
      <c r="B27" s="51"/>
      <c r="C27" s="51"/>
      <c r="D27" s="51"/>
      <c r="E27" s="51"/>
      <c r="F27" s="51"/>
      <c r="G27" s="51">
        <v>2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>
        <v>3</v>
      </c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>
        <v>4</v>
      </c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>
        <v>5</v>
      </c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>
        <v>6</v>
      </c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</row>
    <row r="28" spans="1:161" s="7" customFormat="1" ht="15" customHeight="1" x14ac:dyDescent="0.2">
      <c r="A28" s="38" t="s">
        <v>17</v>
      </c>
      <c r="B28" s="38"/>
      <c r="C28" s="38"/>
      <c r="D28" s="38"/>
      <c r="E28" s="38"/>
      <c r="F28" s="38"/>
      <c r="G28" s="39" t="s">
        <v>109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>
        <v>1250</v>
      </c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>
        <v>2</v>
      </c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37">
        <v>2000</v>
      </c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</row>
    <row r="29" spans="1:161" s="7" customFormat="1" ht="15" customHeight="1" x14ac:dyDescent="0.2">
      <c r="A29" s="38" t="s">
        <v>18</v>
      </c>
      <c r="B29" s="38"/>
      <c r="C29" s="38"/>
      <c r="D29" s="38"/>
      <c r="E29" s="38"/>
      <c r="F29" s="38"/>
      <c r="G29" s="39" t="s">
        <v>111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</row>
    <row r="30" spans="1:161" s="7" customFormat="1" ht="15" customHeight="1" x14ac:dyDescent="0.2">
      <c r="A30" s="38" t="s">
        <v>19</v>
      </c>
      <c r="B30" s="38"/>
      <c r="C30" s="38"/>
      <c r="D30" s="38"/>
      <c r="E30" s="38"/>
      <c r="F30" s="38"/>
      <c r="G30" s="39" t="s">
        <v>110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40">
        <v>1500</v>
      </c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>
        <v>2</v>
      </c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37">
        <v>3000</v>
      </c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</row>
    <row r="31" spans="1:161" s="7" customFormat="1" ht="15" customHeight="1" x14ac:dyDescent="0.2">
      <c r="A31" s="38"/>
      <c r="B31" s="38"/>
      <c r="C31" s="38"/>
      <c r="D31" s="38"/>
      <c r="E31" s="38"/>
      <c r="F31" s="38"/>
      <c r="G31" s="56" t="s">
        <v>15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7"/>
      <c r="AE31" s="40" t="s">
        <v>16</v>
      </c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 t="s">
        <v>16</v>
      </c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 t="s">
        <v>16</v>
      </c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37">
        <f>CJ28+CJ30</f>
        <v>5000</v>
      </c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</row>
    <row r="32" spans="1:161" s="2" customFormat="1" ht="12" customHeight="1" x14ac:dyDescent="0.25"/>
    <row r="33" spans="1:105" s="4" customFormat="1" ht="14.25" x14ac:dyDescent="0.2">
      <c r="A33" s="44" t="s">
        <v>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s="2" customFormat="1" ht="10.5" customHeight="1" x14ac:dyDescent="0.25"/>
    <row r="35" spans="1:105" s="5" customFormat="1" ht="55.5" customHeight="1" x14ac:dyDescent="0.2">
      <c r="A35" s="45" t="s">
        <v>4</v>
      </c>
      <c r="B35" s="46"/>
      <c r="C35" s="46"/>
      <c r="D35" s="46"/>
      <c r="E35" s="46"/>
      <c r="F35" s="47"/>
      <c r="G35" s="45" t="s">
        <v>26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7"/>
      <c r="AE35" s="45" t="s">
        <v>32</v>
      </c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7"/>
      <c r="AZ35" s="45" t="s">
        <v>33</v>
      </c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7"/>
      <c r="BR35" s="45" t="s">
        <v>34</v>
      </c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7"/>
      <c r="CJ35" s="45" t="s">
        <v>30</v>
      </c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7"/>
    </row>
    <row r="36" spans="1:105" s="6" customFormat="1" x14ac:dyDescent="0.2">
      <c r="A36" s="51">
        <v>1</v>
      </c>
      <c r="B36" s="51"/>
      <c r="C36" s="51"/>
      <c r="D36" s="51"/>
      <c r="E36" s="51"/>
      <c r="F36" s="51"/>
      <c r="G36" s="51">
        <v>2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>
        <v>3</v>
      </c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>
        <v>4</v>
      </c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>
        <v>5</v>
      </c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>
        <v>6</v>
      </c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</row>
    <row r="37" spans="1:105" s="7" customFormat="1" ht="15" customHeight="1" x14ac:dyDescent="0.2">
      <c r="A37" s="38"/>
      <c r="B37" s="38"/>
      <c r="C37" s="38"/>
      <c r="D37" s="38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</row>
    <row r="38" spans="1:105" s="7" customFormat="1" ht="15" customHeight="1" x14ac:dyDescent="0.2">
      <c r="A38" s="38"/>
      <c r="B38" s="38"/>
      <c r="C38" s="38"/>
      <c r="D38" s="38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</row>
    <row r="39" spans="1:105" s="7" customFormat="1" ht="15" customHeight="1" x14ac:dyDescent="0.2">
      <c r="A39" s="38"/>
      <c r="B39" s="38"/>
      <c r="C39" s="38"/>
      <c r="D39" s="38"/>
      <c r="E39" s="38"/>
      <c r="F39" s="38"/>
      <c r="G39" s="56" t="s">
        <v>15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7"/>
      <c r="AE39" s="40" t="s">
        <v>16</v>
      </c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 t="s">
        <v>16</v>
      </c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 t="s">
        <v>16</v>
      </c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60" t="s">
        <v>35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</row>
    <row r="44" spans="1:105" s="2" customFormat="1" ht="10.5" customHeight="1" x14ac:dyDescent="0.25"/>
    <row r="45" spans="1:105" s="2" customFormat="1" ht="55.5" customHeight="1" x14ac:dyDescent="0.25">
      <c r="A45" s="45" t="s">
        <v>4</v>
      </c>
      <c r="B45" s="46"/>
      <c r="C45" s="46"/>
      <c r="D45" s="46"/>
      <c r="E45" s="46"/>
      <c r="F45" s="47"/>
      <c r="G45" s="45" t="s">
        <v>36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7"/>
      <c r="BW45" s="45" t="s">
        <v>37</v>
      </c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7"/>
      <c r="CM45" s="45" t="s">
        <v>38</v>
      </c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4"/>
    </row>
    <row r="46" spans="1:105" x14ac:dyDescent="0.2">
      <c r="A46" s="51">
        <v>1</v>
      </c>
      <c r="B46" s="51"/>
      <c r="C46" s="51"/>
      <c r="D46" s="51"/>
      <c r="E46" s="51"/>
      <c r="F46" s="51"/>
      <c r="G46" s="51">
        <v>2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>
        <v>3</v>
      </c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>
        <v>4</v>
      </c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</row>
    <row r="47" spans="1:105" s="2" customFormat="1" ht="21.75" customHeight="1" x14ac:dyDescent="0.25">
      <c r="A47" s="38" t="s">
        <v>17</v>
      </c>
      <c r="B47" s="38"/>
      <c r="C47" s="38"/>
      <c r="D47" s="38"/>
      <c r="E47" s="38"/>
      <c r="F47" s="38"/>
      <c r="G47" s="9"/>
      <c r="H47" s="49" t="s">
        <v>39</v>
      </c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50"/>
      <c r="BW47" s="40" t="s">
        <v>16</v>
      </c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37">
        <f>CM48</f>
        <v>2380000</v>
      </c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</row>
    <row r="48" spans="1:105" x14ac:dyDescent="0.2">
      <c r="A48" s="77" t="s">
        <v>40</v>
      </c>
      <c r="B48" s="78"/>
      <c r="C48" s="78"/>
      <c r="D48" s="78"/>
      <c r="E48" s="78"/>
      <c r="F48" s="79"/>
      <c r="G48" s="10"/>
      <c r="H48" s="83" t="s">
        <v>11</v>
      </c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4"/>
      <c r="BW48" s="85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7"/>
      <c r="CM48" s="91">
        <v>2380000</v>
      </c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3"/>
    </row>
    <row r="49" spans="1:105" x14ac:dyDescent="0.2">
      <c r="A49" s="80"/>
      <c r="B49" s="81"/>
      <c r="C49" s="81"/>
      <c r="D49" s="81"/>
      <c r="E49" s="81"/>
      <c r="F49" s="82"/>
      <c r="G49" s="11"/>
      <c r="H49" s="97" t="s">
        <v>41</v>
      </c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8"/>
      <c r="BW49" s="88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90"/>
      <c r="CM49" s="94"/>
      <c r="CN49" s="95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6"/>
    </row>
    <row r="50" spans="1:105" ht="13.5" customHeight="1" x14ac:dyDescent="0.2">
      <c r="A50" s="38" t="s">
        <v>42</v>
      </c>
      <c r="B50" s="38"/>
      <c r="C50" s="38"/>
      <c r="D50" s="38"/>
      <c r="E50" s="38"/>
      <c r="F50" s="38"/>
      <c r="G50" s="9"/>
      <c r="H50" s="75" t="s">
        <v>43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6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</row>
    <row r="51" spans="1:105" ht="26.25" customHeight="1" x14ac:dyDescent="0.2">
      <c r="A51" s="38" t="s">
        <v>44</v>
      </c>
      <c r="B51" s="38"/>
      <c r="C51" s="38"/>
      <c r="D51" s="38"/>
      <c r="E51" s="38"/>
      <c r="F51" s="38"/>
      <c r="G51" s="9"/>
      <c r="H51" s="75" t="s">
        <v>45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6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</row>
    <row r="52" spans="1:105" ht="26.25" customHeight="1" x14ac:dyDescent="0.2">
      <c r="A52" s="38" t="s">
        <v>18</v>
      </c>
      <c r="B52" s="38"/>
      <c r="C52" s="38"/>
      <c r="D52" s="38"/>
      <c r="E52" s="38"/>
      <c r="F52" s="38"/>
      <c r="G52" s="9"/>
      <c r="H52" s="49" t="s">
        <v>46</v>
      </c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50"/>
      <c r="BW52" s="40" t="s">
        <v>16</v>
      </c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37">
        <f>CM53+CM56</f>
        <v>335300</v>
      </c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</row>
    <row r="53" spans="1:105" x14ac:dyDescent="0.2">
      <c r="A53" s="77" t="s">
        <v>47</v>
      </c>
      <c r="B53" s="78"/>
      <c r="C53" s="78"/>
      <c r="D53" s="78"/>
      <c r="E53" s="78"/>
      <c r="F53" s="79"/>
      <c r="G53" s="10"/>
      <c r="H53" s="83" t="s">
        <v>11</v>
      </c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4"/>
      <c r="BW53" s="85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7"/>
      <c r="CM53" s="91">
        <v>313700</v>
      </c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3"/>
    </row>
    <row r="54" spans="1:105" ht="25.5" customHeight="1" x14ac:dyDescent="0.2">
      <c r="A54" s="80"/>
      <c r="B54" s="81"/>
      <c r="C54" s="81"/>
      <c r="D54" s="81"/>
      <c r="E54" s="81"/>
      <c r="F54" s="82"/>
      <c r="G54" s="11"/>
      <c r="H54" s="97" t="s">
        <v>48</v>
      </c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8"/>
      <c r="BW54" s="88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90"/>
      <c r="CM54" s="94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6"/>
    </row>
    <row r="55" spans="1:105" ht="26.25" customHeight="1" x14ac:dyDescent="0.2">
      <c r="A55" s="38" t="s">
        <v>49</v>
      </c>
      <c r="B55" s="38"/>
      <c r="C55" s="38"/>
      <c r="D55" s="38"/>
      <c r="E55" s="38"/>
      <c r="F55" s="38"/>
      <c r="G55" s="9"/>
      <c r="H55" s="75" t="s">
        <v>50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6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</row>
    <row r="56" spans="1:105" ht="27" customHeight="1" x14ac:dyDescent="0.2">
      <c r="A56" s="38" t="s">
        <v>51</v>
      </c>
      <c r="B56" s="38"/>
      <c r="C56" s="38"/>
      <c r="D56" s="38"/>
      <c r="E56" s="38"/>
      <c r="F56" s="38"/>
      <c r="G56" s="9"/>
      <c r="H56" s="75" t="s">
        <v>52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6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37">
        <v>21600</v>
      </c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</row>
    <row r="57" spans="1:105" ht="27" customHeight="1" x14ac:dyDescent="0.2">
      <c r="A57" s="38" t="s">
        <v>53</v>
      </c>
      <c r="B57" s="38"/>
      <c r="C57" s="38"/>
      <c r="D57" s="38"/>
      <c r="E57" s="38"/>
      <c r="F57" s="38"/>
      <c r="G57" s="9"/>
      <c r="H57" s="75" t="s">
        <v>54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6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</row>
    <row r="58" spans="1:105" ht="27" customHeight="1" x14ac:dyDescent="0.2">
      <c r="A58" s="38" t="s">
        <v>55</v>
      </c>
      <c r="B58" s="38"/>
      <c r="C58" s="38"/>
      <c r="D58" s="38"/>
      <c r="E58" s="38"/>
      <c r="F58" s="38"/>
      <c r="G58" s="9"/>
      <c r="H58" s="75" t="s">
        <v>54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6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</row>
    <row r="59" spans="1:105" ht="26.25" customHeight="1" x14ac:dyDescent="0.2">
      <c r="A59" s="38" t="s">
        <v>19</v>
      </c>
      <c r="B59" s="38"/>
      <c r="C59" s="38"/>
      <c r="D59" s="38"/>
      <c r="E59" s="38"/>
      <c r="F59" s="38"/>
      <c r="G59" s="9"/>
      <c r="H59" s="49" t="s">
        <v>56</v>
      </c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5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37">
        <v>551600</v>
      </c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</row>
    <row r="60" spans="1:105" ht="13.5" customHeight="1" x14ac:dyDescent="0.2">
      <c r="A60" s="38"/>
      <c r="B60" s="38"/>
      <c r="C60" s="38"/>
      <c r="D60" s="38"/>
      <c r="E60" s="38"/>
      <c r="F60" s="38"/>
      <c r="G60" s="55" t="s">
        <v>15</v>
      </c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7"/>
      <c r="BW60" s="40" t="s">
        <v>16</v>
      </c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37">
        <f>CM47+CM52+CM59</f>
        <v>3266900</v>
      </c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</row>
    <row r="61" spans="1:105" ht="13.5" customHeight="1" x14ac:dyDescent="0.2">
      <c r="A61" s="38"/>
      <c r="B61" s="38"/>
      <c r="C61" s="38"/>
      <c r="D61" s="38"/>
      <c r="E61" s="38"/>
      <c r="F61" s="38"/>
      <c r="G61" s="55" t="s">
        <v>11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7"/>
      <c r="BW61" s="40" t="s">
        <v>16</v>
      </c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</row>
    <row r="62" spans="1:105" ht="13.5" customHeight="1" x14ac:dyDescent="0.2">
      <c r="A62" s="38"/>
      <c r="B62" s="38"/>
      <c r="C62" s="38"/>
      <c r="D62" s="38"/>
      <c r="E62" s="38"/>
      <c r="F62" s="38"/>
      <c r="G62" s="55" t="s">
        <v>112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7"/>
      <c r="BW62" s="40" t="s">
        <v>16</v>
      </c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37">
        <v>390700</v>
      </c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</row>
    <row r="63" spans="1:105" ht="13.5" customHeight="1" x14ac:dyDescent="0.2">
      <c r="A63" s="38"/>
      <c r="B63" s="38"/>
      <c r="C63" s="38"/>
      <c r="D63" s="38"/>
      <c r="E63" s="38"/>
      <c r="F63" s="38"/>
      <c r="G63" s="55" t="s">
        <v>113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7"/>
      <c r="BW63" s="40" t="s">
        <v>16</v>
      </c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37">
        <v>2876200</v>
      </c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</row>
    <row r="64" spans="1:105" s="2" customFormat="1" ht="3.75" customHeight="1" x14ac:dyDescent="0.25"/>
    <row r="65" spans="1:105" s="12" customFormat="1" ht="48" customHeight="1" x14ac:dyDescent="0.2">
      <c r="A65" s="99" t="s">
        <v>57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</row>
    <row r="66" spans="1:105" s="2" customFormat="1" ht="12" customHeight="1" x14ac:dyDescent="0.25"/>
    <row r="67" spans="1:105" s="4" customFormat="1" ht="27" customHeight="1" x14ac:dyDescent="0.2">
      <c r="A67" s="60" t="s">
        <v>166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</row>
    <row r="68" spans="1:105" s="2" customFormat="1" ht="6" customHeight="1" x14ac:dyDescent="0.25"/>
    <row r="69" spans="1:105" s="5" customFormat="1" ht="45" customHeight="1" x14ac:dyDescent="0.2">
      <c r="A69" s="45" t="s">
        <v>4</v>
      </c>
      <c r="B69" s="46"/>
      <c r="C69" s="46"/>
      <c r="D69" s="46"/>
      <c r="E69" s="46"/>
      <c r="F69" s="46"/>
      <c r="G69" s="47"/>
      <c r="H69" s="45" t="s">
        <v>59</v>
      </c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7"/>
      <c r="BD69" s="45" t="s">
        <v>60</v>
      </c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7"/>
      <c r="BT69" s="45" t="s">
        <v>61</v>
      </c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7"/>
      <c r="CJ69" s="45" t="s">
        <v>62</v>
      </c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7"/>
    </row>
    <row r="70" spans="1:105" s="6" customFormat="1" x14ac:dyDescent="0.2">
      <c r="A70" s="51">
        <v>1</v>
      </c>
      <c r="B70" s="51"/>
      <c r="C70" s="51"/>
      <c r="D70" s="51"/>
      <c r="E70" s="51"/>
      <c r="F70" s="51"/>
      <c r="G70" s="51"/>
      <c r="H70" s="51">
        <v>2</v>
      </c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>
        <v>3</v>
      </c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>
        <v>4</v>
      </c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>
        <v>5</v>
      </c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</row>
    <row r="71" spans="1:105" s="7" customFormat="1" ht="42" customHeight="1" x14ac:dyDescent="0.2">
      <c r="A71" s="38" t="s">
        <v>17</v>
      </c>
      <c r="B71" s="38"/>
      <c r="C71" s="38"/>
      <c r="D71" s="38"/>
      <c r="E71" s="38"/>
      <c r="F71" s="38"/>
      <c r="G71" s="38"/>
      <c r="H71" s="39" t="s">
        <v>145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40">
        <v>0</v>
      </c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>
        <v>0</v>
      </c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>
        <v>0</v>
      </c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</row>
    <row r="72" spans="1:105" s="7" customFormat="1" ht="15" customHeight="1" x14ac:dyDescent="0.2">
      <c r="A72" s="38"/>
      <c r="B72" s="38"/>
      <c r="C72" s="38"/>
      <c r="D72" s="38"/>
      <c r="E72" s="38"/>
      <c r="F72" s="38"/>
      <c r="G72" s="38"/>
      <c r="H72" s="56" t="s">
        <v>15</v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7"/>
      <c r="BD72" s="40" t="s">
        <v>16</v>
      </c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 t="s">
        <v>16</v>
      </c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>
        <v>0</v>
      </c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</row>
    <row r="73" spans="1:105" s="2" customFormat="1" ht="12" customHeight="1" x14ac:dyDescent="0.25"/>
    <row r="74" spans="1:105" s="4" customFormat="1" ht="14.25" x14ac:dyDescent="0.2">
      <c r="A74" s="44" t="s">
        <v>167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2" customFormat="1" ht="10.5" customHeight="1" x14ac:dyDescent="0.25"/>
    <row r="76" spans="1:105" s="4" customFormat="1" ht="14.25" x14ac:dyDescent="0.2">
      <c r="A76" s="44" t="s">
        <v>168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2" customFormat="1" ht="10.5" customHeight="1" x14ac:dyDescent="0.25"/>
    <row r="78" spans="1:105" s="5" customFormat="1" ht="45" customHeight="1" x14ac:dyDescent="0.2">
      <c r="A78" s="72" t="s">
        <v>4</v>
      </c>
      <c r="B78" s="73"/>
      <c r="C78" s="73"/>
      <c r="D78" s="73"/>
      <c r="E78" s="73"/>
      <c r="F78" s="73"/>
      <c r="G78" s="74"/>
      <c r="H78" s="72" t="s">
        <v>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4"/>
      <c r="AP78" s="72" t="s">
        <v>72</v>
      </c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4"/>
      <c r="BF78" s="72" t="s">
        <v>73</v>
      </c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4"/>
      <c r="BV78" s="72" t="s">
        <v>74</v>
      </c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4"/>
      <c r="CL78" s="72" t="s">
        <v>30</v>
      </c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4"/>
    </row>
    <row r="79" spans="1:105" s="6" customFormat="1" x14ac:dyDescent="0.2">
      <c r="A79" s="51">
        <v>1</v>
      </c>
      <c r="B79" s="51"/>
      <c r="C79" s="51"/>
      <c r="D79" s="51"/>
      <c r="E79" s="51"/>
      <c r="F79" s="51"/>
      <c r="G79" s="51"/>
      <c r="H79" s="51">
        <v>2</v>
      </c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>
        <v>3</v>
      </c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>
        <v>4</v>
      </c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>
        <v>5</v>
      </c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>
        <v>6</v>
      </c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</row>
    <row r="80" spans="1:105" s="7" customFormat="1" ht="15" customHeight="1" x14ac:dyDescent="0.2">
      <c r="A80" s="38" t="s">
        <v>17</v>
      </c>
      <c r="B80" s="38"/>
      <c r="C80" s="38"/>
      <c r="D80" s="38"/>
      <c r="E80" s="38"/>
      <c r="F80" s="38"/>
      <c r="G80" s="38"/>
      <c r="H80" s="39" t="s">
        <v>116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40">
        <v>0</v>
      </c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>
        <v>0</v>
      </c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>
        <v>0</v>
      </c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37">
        <v>0</v>
      </c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</row>
    <row r="81" spans="1:105" s="7" customFormat="1" ht="15" customHeight="1" x14ac:dyDescent="0.2">
      <c r="A81" s="38" t="s">
        <v>18</v>
      </c>
      <c r="B81" s="38"/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</row>
    <row r="82" spans="1:105" s="7" customFormat="1" ht="15" customHeight="1" x14ac:dyDescent="0.2">
      <c r="A82" s="38"/>
      <c r="B82" s="38"/>
      <c r="C82" s="38"/>
      <c r="D82" s="38"/>
      <c r="E82" s="38"/>
      <c r="F82" s="38"/>
      <c r="G82" s="38"/>
      <c r="H82" s="101" t="s">
        <v>75</v>
      </c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3"/>
      <c r="AP82" s="40" t="s">
        <v>16</v>
      </c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 t="s">
        <v>16</v>
      </c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 t="s">
        <v>16</v>
      </c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37">
        <v>0</v>
      </c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</row>
    <row r="83" spans="1:105" s="2" customFormat="1" ht="10.5" customHeight="1" x14ac:dyDescent="0.25"/>
    <row r="84" spans="1:105" s="2" customFormat="1" ht="12" customHeight="1" x14ac:dyDescent="0.25"/>
    <row r="85" spans="1:105" s="4" customFormat="1" ht="14.25" x14ac:dyDescent="0.2">
      <c r="A85" s="44" t="s">
        <v>169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</row>
    <row r="86" spans="1:105" s="2" customFormat="1" ht="10.5" customHeight="1" x14ac:dyDescent="0.25"/>
    <row r="87" spans="1:105" s="2" customFormat="1" ht="30" customHeight="1" x14ac:dyDescent="0.25">
      <c r="A87" s="45" t="s">
        <v>4</v>
      </c>
      <c r="B87" s="46"/>
      <c r="C87" s="46"/>
      <c r="D87" s="46"/>
      <c r="E87" s="46"/>
      <c r="F87" s="46"/>
      <c r="G87" s="47"/>
      <c r="H87" s="45" t="s">
        <v>64</v>
      </c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7"/>
      <c r="BT87" s="45" t="s">
        <v>94</v>
      </c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7"/>
      <c r="CJ87" s="45" t="s">
        <v>95</v>
      </c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7"/>
    </row>
    <row r="88" spans="1:105" x14ac:dyDescent="0.2">
      <c r="A88" s="51">
        <v>1</v>
      </c>
      <c r="B88" s="51"/>
      <c r="C88" s="51"/>
      <c r="D88" s="51"/>
      <c r="E88" s="51"/>
      <c r="F88" s="51"/>
      <c r="G88" s="51"/>
      <c r="H88" s="51">
        <v>2</v>
      </c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>
        <v>3</v>
      </c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>
        <v>4</v>
      </c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</row>
    <row r="89" spans="1:105" s="2" customFormat="1" ht="15" customHeight="1" x14ac:dyDescent="0.25">
      <c r="A89" s="38" t="s">
        <v>17</v>
      </c>
      <c r="B89" s="38"/>
      <c r="C89" s="38"/>
      <c r="D89" s="38"/>
      <c r="E89" s="38"/>
      <c r="F89" s="38"/>
      <c r="G89" s="38"/>
      <c r="H89" s="48" t="s">
        <v>153</v>
      </c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50"/>
      <c r="BT89" s="40">
        <v>1</v>
      </c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37">
        <v>0</v>
      </c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</row>
    <row r="90" spans="1:105" s="2" customFormat="1" ht="15" customHeight="1" x14ac:dyDescent="0.25">
      <c r="A90" s="38" t="s">
        <v>18</v>
      </c>
      <c r="B90" s="38"/>
      <c r="C90" s="38"/>
      <c r="D90" s="38"/>
      <c r="E90" s="38"/>
      <c r="F90" s="38"/>
      <c r="G90" s="38"/>
      <c r="H90" s="48" t="s">
        <v>154</v>
      </c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50"/>
      <c r="BT90" s="40">
        <v>1</v>
      </c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37">
        <v>0</v>
      </c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</row>
    <row r="91" spans="1:105" s="2" customFormat="1" ht="15" customHeight="1" x14ac:dyDescent="0.25">
      <c r="A91" s="38" t="s">
        <v>19</v>
      </c>
      <c r="B91" s="38"/>
      <c r="C91" s="38"/>
      <c r="D91" s="38"/>
      <c r="E91" s="38"/>
      <c r="F91" s="38"/>
      <c r="G91" s="38"/>
      <c r="H91" s="48" t="s">
        <v>155</v>
      </c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50"/>
      <c r="BT91" s="40">
        <v>1</v>
      </c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37">
        <v>0</v>
      </c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</row>
    <row r="92" spans="1:105" s="2" customFormat="1" ht="15" customHeight="1" x14ac:dyDescent="0.25">
      <c r="A92" s="38" t="s">
        <v>23</v>
      </c>
      <c r="B92" s="38"/>
      <c r="C92" s="38"/>
      <c r="D92" s="38"/>
      <c r="E92" s="38"/>
      <c r="F92" s="38"/>
      <c r="G92" s="38"/>
      <c r="H92" s="48" t="s">
        <v>156</v>
      </c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50"/>
      <c r="BT92" s="40">
        <v>1</v>
      </c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37">
        <v>0</v>
      </c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</row>
    <row r="93" spans="1:105" s="2" customFormat="1" ht="15" customHeight="1" x14ac:dyDescent="0.25">
      <c r="A93" s="38"/>
      <c r="B93" s="38"/>
      <c r="C93" s="38"/>
      <c r="D93" s="38"/>
      <c r="E93" s="38"/>
      <c r="F93" s="38"/>
      <c r="G93" s="38"/>
      <c r="H93" s="52" t="s">
        <v>15</v>
      </c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4"/>
      <c r="BT93" s="40" t="s">
        <v>16</v>
      </c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37">
        <f>CJ89+CJ90+CJ92+CJ91</f>
        <v>0</v>
      </c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</row>
    <row r="94" spans="1:105" s="2" customFormat="1" ht="12" customHeight="1" x14ac:dyDescent="0.25"/>
    <row r="95" spans="1:105" s="4" customFormat="1" ht="28.5" customHeight="1" x14ac:dyDescent="0.2">
      <c r="A95" s="60" t="s">
        <v>170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</row>
    <row r="96" spans="1:105" s="2" customFormat="1" ht="10.5" customHeight="1" x14ac:dyDescent="0.25"/>
    <row r="97" spans="1:161" s="5" customFormat="1" ht="30" customHeight="1" x14ac:dyDescent="0.2">
      <c r="A97" s="45" t="s">
        <v>4</v>
      </c>
      <c r="B97" s="46"/>
      <c r="C97" s="46"/>
      <c r="D97" s="46"/>
      <c r="E97" s="46"/>
      <c r="F97" s="46"/>
      <c r="G97" s="47"/>
      <c r="H97" s="45" t="s">
        <v>64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7"/>
      <c r="BD97" s="45" t="s">
        <v>86</v>
      </c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7"/>
      <c r="BT97" s="45" t="s">
        <v>97</v>
      </c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7"/>
      <c r="CJ97" s="45" t="s">
        <v>98</v>
      </c>
      <c r="CK97" s="46"/>
      <c r="CL97" s="46"/>
      <c r="CM97" s="46"/>
      <c r="CN97" s="46"/>
      <c r="CO97" s="46"/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7"/>
    </row>
    <row r="98" spans="1:161" s="6" customFormat="1" x14ac:dyDescent="0.2">
      <c r="A98" s="51"/>
      <c r="B98" s="51"/>
      <c r="C98" s="51"/>
      <c r="D98" s="51"/>
      <c r="E98" s="51"/>
      <c r="F98" s="51"/>
      <c r="G98" s="51"/>
      <c r="H98" s="51">
        <v>1</v>
      </c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>
        <v>2</v>
      </c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>
        <v>3</v>
      </c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>
        <v>4</v>
      </c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</row>
    <row r="99" spans="1:161" s="7" customFormat="1" ht="15" customHeight="1" x14ac:dyDescent="0.2">
      <c r="A99" s="38" t="s">
        <v>17</v>
      </c>
      <c r="B99" s="38"/>
      <c r="C99" s="38"/>
      <c r="D99" s="38"/>
      <c r="E99" s="38"/>
      <c r="F99" s="38"/>
      <c r="G99" s="38"/>
      <c r="H99" s="39" t="s">
        <v>135</v>
      </c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37">
        <v>88900</v>
      </c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</row>
    <row r="100" spans="1:161" s="7" customFormat="1" ht="15" customHeight="1" x14ac:dyDescent="0.2">
      <c r="A100" s="38" t="s">
        <v>18</v>
      </c>
      <c r="B100" s="38"/>
      <c r="C100" s="38"/>
      <c r="D100" s="38"/>
      <c r="E100" s="38"/>
      <c r="F100" s="38"/>
      <c r="G100" s="38"/>
      <c r="H100" s="39" t="s">
        <v>136</v>
      </c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37">
        <v>0</v>
      </c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</row>
    <row r="101" spans="1:161" s="7" customFormat="1" ht="15" customHeight="1" x14ac:dyDescent="0.2">
      <c r="A101" s="38" t="s">
        <v>19</v>
      </c>
      <c r="B101" s="38"/>
      <c r="C101" s="38"/>
      <c r="D101" s="38"/>
      <c r="E101" s="38"/>
      <c r="F101" s="38"/>
      <c r="G101" s="38"/>
      <c r="H101" s="39" t="s">
        <v>137</v>
      </c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37">
        <f>257800-21</f>
        <v>257779</v>
      </c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</row>
    <row r="102" spans="1:161" s="7" customFormat="1" ht="15" customHeight="1" x14ac:dyDescent="0.2">
      <c r="A102" s="38"/>
      <c r="B102" s="38"/>
      <c r="C102" s="38"/>
      <c r="D102" s="38"/>
      <c r="E102" s="38"/>
      <c r="F102" s="38"/>
      <c r="G102" s="38"/>
      <c r="H102" s="56" t="s">
        <v>15</v>
      </c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7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 t="s">
        <v>16</v>
      </c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37">
        <f>CJ99+CJ100+CJ101</f>
        <v>346679</v>
      </c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</row>
    <row r="104" spans="1:161" s="4" customFormat="1" ht="24.75" customHeight="1" x14ac:dyDescent="0.2">
      <c r="A104" s="8" t="s">
        <v>133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105">
        <f>EO22+CJ31+CM60+CL82+CJ93+CJ102+CJ72</f>
        <v>14436479</v>
      </c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</row>
    <row r="105" spans="1:161" ht="13.5" customHeight="1" x14ac:dyDescent="0.2">
      <c r="A105" s="41"/>
      <c r="B105" s="41"/>
      <c r="C105" s="41"/>
      <c r="D105" s="41"/>
      <c r="E105" s="41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</row>
    <row r="106" spans="1:161" ht="13.5" customHeight="1" x14ac:dyDescent="0.2">
      <c r="A106" s="41"/>
      <c r="B106" s="41"/>
      <c r="C106" s="41"/>
      <c r="D106" s="41"/>
      <c r="E106" s="41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</row>
    <row r="107" spans="1:161" ht="13.5" customHeight="1" x14ac:dyDescent="0.2">
      <c r="A107" s="41"/>
      <c r="B107" s="41"/>
      <c r="C107" s="41"/>
      <c r="D107" s="41"/>
      <c r="E107" s="41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</row>
  </sheetData>
  <mergeCells count="399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74:DA74"/>
    <mergeCell ref="A76:DA76"/>
    <mergeCell ref="A78:G78"/>
    <mergeCell ref="H78:AO78"/>
    <mergeCell ref="AP78:BE78"/>
    <mergeCell ref="BF78:BU78"/>
    <mergeCell ref="BV78:CK78"/>
    <mergeCell ref="CL78:DA78"/>
    <mergeCell ref="AP80:BE80"/>
    <mergeCell ref="BF80:BU80"/>
    <mergeCell ref="A81:G81"/>
    <mergeCell ref="H81:AO81"/>
    <mergeCell ref="AP81:BE81"/>
    <mergeCell ref="BF81:BU81"/>
    <mergeCell ref="BV81:CK81"/>
    <mergeCell ref="CL81:DA81"/>
    <mergeCell ref="BV80:CK80"/>
    <mergeCell ref="CL80:DA80"/>
    <mergeCell ref="A79:G79"/>
    <mergeCell ref="H79:AO79"/>
    <mergeCell ref="AP79:BE79"/>
    <mergeCell ref="BF79:BU79"/>
    <mergeCell ref="BV79:CK79"/>
    <mergeCell ref="CL79:DA79"/>
    <mergeCell ref="A80:G80"/>
    <mergeCell ref="H80:AO80"/>
    <mergeCell ref="BD98:BS98"/>
    <mergeCell ref="CJ88:DA88"/>
    <mergeCell ref="A85:DA85"/>
    <mergeCell ref="A87:G87"/>
    <mergeCell ref="H87:BS87"/>
    <mergeCell ref="BT87:CI87"/>
    <mergeCell ref="CJ87:DA87"/>
    <mergeCell ref="A82:G82"/>
    <mergeCell ref="H82:AO82"/>
    <mergeCell ref="AP82:BE82"/>
    <mergeCell ref="BF82:BU82"/>
    <mergeCell ref="A88:G88"/>
    <mergeCell ref="H88:BS88"/>
    <mergeCell ref="BT88:CI88"/>
    <mergeCell ref="BV82:CK82"/>
    <mergeCell ref="CL82:DA82"/>
    <mergeCell ref="A106:F106"/>
    <mergeCell ref="BW106:CL106"/>
    <mergeCell ref="A92:G92"/>
    <mergeCell ref="H92:BS92"/>
    <mergeCell ref="BT92:CI92"/>
    <mergeCell ref="CJ92:DA92"/>
    <mergeCell ref="A95:DA95"/>
    <mergeCell ref="A97:G97"/>
    <mergeCell ref="H97:BC97"/>
    <mergeCell ref="BD97:BS97"/>
    <mergeCell ref="BT97:CI97"/>
    <mergeCell ref="CJ97:DA97"/>
    <mergeCell ref="A93:G93"/>
    <mergeCell ref="H93:BS93"/>
    <mergeCell ref="BT93:CI93"/>
    <mergeCell ref="CJ93:DA93"/>
    <mergeCell ref="CJ98:DA98"/>
    <mergeCell ref="A99:G99"/>
    <mergeCell ref="H99:BC99"/>
    <mergeCell ref="BD99:BS99"/>
    <mergeCell ref="BT99:CI99"/>
    <mergeCell ref="CJ99:DA99"/>
    <mergeCell ref="A98:G98"/>
    <mergeCell ref="H98:BC98"/>
    <mergeCell ref="G106:BV106"/>
    <mergeCell ref="BT98:CI98"/>
    <mergeCell ref="A107:F107"/>
    <mergeCell ref="G107:BV107"/>
    <mergeCell ref="BW107:CL107"/>
    <mergeCell ref="A105:F105"/>
    <mergeCell ref="CJ100:DA100"/>
    <mergeCell ref="A101:G101"/>
    <mergeCell ref="H101:BC101"/>
    <mergeCell ref="BD101:BS101"/>
    <mergeCell ref="BT101:CI101"/>
    <mergeCell ref="CJ101:DA101"/>
    <mergeCell ref="A100:G100"/>
    <mergeCell ref="H100:BC100"/>
    <mergeCell ref="BD100:BS100"/>
    <mergeCell ref="BT100:CI100"/>
    <mergeCell ref="A102:G102"/>
    <mergeCell ref="H102:BC102"/>
    <mergeCell ref="BD102:BS102"/>
    <mergeCell ref="BT102:CI102"/>
    <mergeCell ref="CJ102:DA102"/>
    <mergeCell ref="BW104:CL104"/>
    <mergeCell ref="G105:BV105"/>
    <mergeCell ref="BW105:CL105"/>
    <mergeCell ref="A89:G89"/>
    <mergeCell ref="H89:BS89"/>
    <mergeCell ref="BT89:CI89"/>
    <mergeCell ref="CJ89:DA89"/>
    <mergeCell ref="A90:G90"/>
    <mergeCell ref="H90:BS90"/>
    <mergeCell ref="BT90:CI90"/>
    <mergeCell ref="CJ90:DA90"/>
    <mergeCell ref="A91:G91"/>
    <mergeCell ref="H91:BS91"/>
    <mergeCell ref="BT91:CI91"/>
    <mergeCell ref="CJ91:DA9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6"/>
  <sheetViews>
    <sheetView tabSelected="1" topLeftCell="A42" zoomScaleNormal="100" zoomScaleSheetLayoutView="100" workbookViewId="0">
      <selection activeCell="DZ61" sqref="DZ61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4" t="s">
        <v>157</v>
      </c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</row>
    <row r="3" spans="1:161" s="3" customFormat="1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</row>
    <row r="4" spans="1:161" s="2" customFormat="1" ht="15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</row>
    <row r="5" spans="1:161" s="2" customFormat="1" ht="15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</row>
    <row r="6" spans="1:161" s="33" customFormat="1" ht="13.5" customHeight="1" x14ac:dyDescent="0.2">
      <c r="A6" s="45" t="s">
        <v>4</v>
      </c>
      <c r="B6" s="46"/>
      <c r="C6" s="46"/>
      <c r="D6" s="46"/>
      <c r="E6" s="46"/>
      <c r="F6" s="47"/>
      <c r="G6" s="45" t="s">
        <v>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6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7"/>
      <c r="AO6" s="72" t="s">
        <v>7</v>
      </c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4"/>
      <c r="DI6" s="45" t="s">
        <v>8</v>
      </c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7"/>
      <c r="DY6" s="45" t="s">
        <v>103</v>
      </c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7"/>
      <c r="EO6" s="45" t="s">
        <v>9</v>
      </c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7"/>
    </row>
    <row r="7" spans="1:161" s="33" customFormat="1" ht="13.5" customHeight="1" x14ac:dyDescent="0.2">
      <c r="A7" s="67"/>
      <c r="B7" s="68"/>
      <c r="C7" s="68"/>
      <c r="D7" s="68"/>
      <c r="E7" s="68"/>
      <c r="F7" s="69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9"/>
      <c r="Y7" s="67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9"/>
      <c r="AO7" s="45" t="s">
        <v>10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7"/>
      <c r="BF7" s="72" t="s">
        <v>11</v>
      </c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4"/>
      <c r="DI7" s="67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9"/>
      <c r="DY7" s="67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9"/>
    </row>
    <row r="8" spans="1:161" s="33" customFormat="1" ht="39.75" customHeight="1" x14ac:dyDescent="0.2">
      <c r="A8" s="61"/>
      <c r="B8" s="62"/>
      <c r="C8" s="62"/>
      <c r="D8" s="62"/>
      <c r="E8" s="62"/>
      <c r="F8" s="63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61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61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70" t="s">
        <v>12</v>
      </c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 t="s">
        <v>13</v>
      </c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 t="s">
        <v>14</v>
      </c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61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3"/>
      <c r="DY8" s="61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3"/>
      <c r="EO8" s="61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3"/>
    </row>
    <row r="9" spans="1:161" s="6" customFormat="1" x14ac:dyDescent="0.2">
      <c r="A9" s="51">
        <v>1</v>
      </c>
      <c r="B9" s="51"/>
      <c r="C9" s="51"/>
      <c r="D9" s="51"/>
      <c r="E9" s="51"/>
      <c r="F9" s="51"/>
      <c r="G9" s="51">
        <v>2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>
        <v>3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>
        <v>4</v>
      </c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>
        <v>5</v>
      </c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>
        <v>6</v>
      </c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>
        <v>7</v>
      </c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>
        <v>8</v>
      </c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>
        <v>9</v>
      </c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>
        <v>10</v>
      </c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</row>
    <row r="10" spans="1:161" s="7" customFormat="1" ht="15" customHeight="1" x14ac:dyDescent="0.2">
      <c r="A10" s="64" t="s">
        <v>105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6"/>
    </row>
    <row r="11" spans="1:161" s="7" customFormat="1" ht="27.75" customHeight="1" x14ac:dyDescent="0.2">
      <c r="A11" s="38" t="s">
        <v>17</v>
      </c>
      <c r="B11" s="38"/>
      <c r="C11" s="38"/>
      <c r="D11" s="38"/>
      <c r="E11" s="38"/>
      <c r="F11" s="38"/>
      <c r="G11" s="39" t="s">
        <v>22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>
        <v>10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>
        <f>BF11+BX11+CQ11</f>
        <v>735.3</v>
      </c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>
        <v>0</v>
      </c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>
        <v>0</v>
      </c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>
        <v>735.3</v>
      </c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>
        <v>20</v>
      </c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>
        <v>1.7</v>
      </c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37">
        <f>Y11*AO11*12*1.7-1.2</f>
        <v>149999.99999999997</v>
      </c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</row>
    <row r="12" spans="1:161" s="7" customFormat="1" ht="15" customHeight="1" x14ac:dyDescent="0.2">
      <c r="A12" s="55" t="s">
        <v>107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7"/>
      <c r="Y12" s="40" t="s">
        <v>16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 t="s">
        <v>16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 t="s">
        <v>16</v>
      </c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 t="s">
        <v>16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 t="s">
        <v>16</v>
      </c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 t="s">
        <v>16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37">
        <f>EO11</f>
        <v>149999.99999999997</v>
      </c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</row>
    <row r="13" spans="1:161" s="7" customFormat="1" ht="15" customHeight="1" x14ac:dyDescent="0.2">
      <c r="A13" s="55" t="s">
        <v>108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40" t="s">
        <v>16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 t="s">
        <v>16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 t="s">
        <v>16</v>
      </c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 t="s">
        <v>16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 t="s">
        <v>16</v>
      </c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 t="s">
        <v>16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37">
        <f>EO12</f>
        <v>149999.99999999997</v>
      </c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0" t="s">
        <v>158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</row>
    <row r="17" spans="1:105" s="2" customFormat="1" ht="10.5" customHeight="1" x14ac:dyDescent="0.25"/>
    <row r="18" spans="1:105" s="2" customFormat="1" ht="55.5" customHeight="1" x14ac:dyDescent="0.25">
      <c r="A18" s="45" t="s">
        <v>4</v>
      </c>
      <c r="B18" s="46"/>
      <c r="C18" s="46"/>
      <c r="D18" s="46"/>
      <c r="E18" s="46"/>
      <c r="F18" s="47"/>
      <c r="G18" s="45" t="s">
        <v>36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7"/>
      <c r="BW18" s="45" t="s">
        <v>37</v>
      </c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7"/>
      <c r="CM18" s="45" t="s">
        <v>38</v>
      </c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4"/>
    </row>
    <row r="19" spans="1:105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>
        <v>3</v>
      </c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>
        <v>4</v>
      </c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</row>
    <row r="20" spans="1:105" s="2" customFormat="1" ht="21.75" customHeight="1" x14ac:dyDescent="0.25">
      <c r="A20" s="38" t="s">
        <v>17</v>
      </c>
      <c r="B20" s="38"/>
      <c r="C20" s="38"/>
      <c r="D20" s="38"/>
      <c r="E20" s="38"/>
      <c r="F20" s="38"/>
      <c r="G20" s="31"/>
      <c r="H20" s="49" t="s">
        <v>39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50"/>
      <c r="BW20" s="40" t="s">
        <v>16</v>
      </c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37">
        <f>CM21</f>
        <v>35000</v>
      </c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</row>
    <row r="21" spans="1:105" x14ac:dyDescent="0.2">
      <c r="A21" s="77" t="s">
        <v>40</v>
      </c>
      <c r="B21" s="78"/>
      <c r="C21" s="78"/>
      <c r="D21" s="78"/>
      <c r="E21" s="78"/>
      <c r="F21" s="79"/>
      <c r="G21" s="10"/>
      <c r="H21" s="83" t="s">
        <v>11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4"/>
      <c r="BW21" s="85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7"/>
      <c r="CM21" s="91">
        <v>35000</v>
      </c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3"/>
    </row>
    <row r="22" spans="1:105" x14ac:dyDescent="0.2">
      <c r="A22" s="80"/>
      <c r="B22" s="81"/>
      <c r="C22" s="81"/>
      <c r="D22" s="81"/>
      <c r="E22" s="81"/>
      <c r="F22" s="82"/>
      <c r="G22" s="11"/>
      <c r="H22" s="97" t="s">
        <v>41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8"/>
      <c r="BW22" s="88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90"/>
      <c r="CM22" s="94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6"/>
    </row>
    <row r="23" spans="1:105" ht="13.5" customHeight="1" x14ac:dyDescent="0.2">
      <c r="A23" s="38" t="s">
        <v>42</v>
      </c>
      <c r="B23" s="38"/>
      <c r="C23" s="38"/>
      <c r="D23" s="38"/>
      <c r="E23" s="38"/>
      <c r="F23" s="38"/>
      <c r="G23" s="31"/>
      <c r="H23" s="75" t="s">
        <v>43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6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</row>
    <row r="24" spans="1:105" ht="26.25" customHeight="1" x14ac:dyDescent="0.2">
      <c r="A24" s="38" t="s">
        <v>44</v>
      </c>
      <c r="B24" s="38"/>
      <c r="C24" s="38"/>
      <c r="D24" s="38"/>
      <c r="E24" s="38"/>
      <c r="F24" s="38"/>
      <c r="G24" s="31"/>
      <c r="H24" s="75" t="s">
        <v>45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6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</row>
    <row r="25" spans="1:105" ht="26.25" customHeight="1" x14ac:dyDescent="0.2">
      <c r="A25" s="38" t="s">
        <v>18</v>
      </c>
      <c r="B25" s="38"/>
      <c r="C25" s="38"/>
      <c r="D25" s="38"/>
      <c r="E25" s="38"/>
      <c r="F25" s="38"/>
      <c r="G25" s="31"/>
      <c r="H25" s="49" t="s">
        <v>46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50"/>
      <c r="BW25" s="40" t="s">
        <v>16</v>
      </c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37">
        <f>CM26+CM29</f>
        <v>6350</v>
      </c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</row>
    <row r="26" spans="1:105" x14ac:dyDescent="0.2">
      <c r="A26" s="77" t="s">
        <v>47</v>
      </c>
      <c r="B26" s="78"/>
      <c r="C26" s="78"/>
      <c r="D26" s="78"/>
      <c r="E26" s="78"/>
      <c r="F26" s="79"/>
      <c r="G26" s="10"/>
      <c r="H26" s="83" t="s">
        <v>11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4"/>
      <c r="BW26" s="85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7"/>
      <c r="CM26" s="91">
        <v>5350</v>
      </c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3"/>
    </row>
    <row r="27" spans="1:105" ht="25.5" customHeight="1" x14ac:dyDescent="0.2">
      <c r="A27" s="80"/>
      <c r="B27" s="81"/>
      <c r="C27" s="81"/>
      <c r="D27" s="81"/>
      <c r="E27" s="81"/>
      <c r="F27" s="82"/>
      <c r="G27" s="11"/>
      <c r="H27" s="97" t="s">
        <v>48</v>
      </c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8"/>
      <c r="BW27" s="88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90"/>
      <c r="CM27" s="94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6"/>
    </row>
    <row r="28" spans="1:105" ht="26.25" customHeight="1" x14ac:dyDescent="0.2">
      <c r="A28" s="38" t="s">
        <v>49</v>
      </c>
      <c r="B28" s="38"/>
      <c r="C28" s="38"/>
      <c r="D28" s="38"/>
      <c r="E28" s="38"/>
      <c r="F28" s="38"/>
      <c r="G28" s="31"/>
      <c r="H28" s="75" t="s">
        <v>50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6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</row>
    <row r="29" spans="1:105" ht="27" customHeight="1" x14ac:dyDescent="0.2">
      <c r="A29" s="38" t="s">
        <v>51</v>
      </c>
      <c r="B29" s="38"/>
      <c r="C29" s="38"/>
      <c r="D29" s="38"/>
      <c r="E29" s="38"/>
      <c r="F29" s="38"/>
      <c r="G29" s="31"/>
      <c r="H29" s="75" t="s">
        <v>52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6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37">
        <v>1000</v>
      </c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</row>
    <row r="30" spans="1:105" ht="27" customHeight="1" x14ac:dyDescent="0.2">
      <c r="A30" s="38" t="s">
        <v>53</v>
      </c>
      <c r="B30" s="38"/>
      <c r="C30" s="38"/>
      <c r="D30" s="38"/>
      <c r="E30" s="38"/>
      <c r="F30" s="38"/>
      <c r="G30" s="31"/>
      <c r="H30" s="75" t="s">
        <v>54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6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</row>
    <row r="31" spans="1:105" ht="27" customHeight="1" x14ac:dyDescent="0.2">
      <c r="A31" s="38" t="s">
        <v>55</v>
      </c>
      <c r="B31" s="38"/>
      <c r="C31" s="38"/>
      <c r="D31" s="38"/>
      <c r="E31" s="38"/>
      <c r="F31" s="38"/>
      <c r="G31" s="31"/>
      <c r="H31" s="75" t="s">
        <v>54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6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</row>
    <row r="32" spans="1:105" ht="26.25" customHeight="1" x14ac:dyDescent="0.2">
      <c r="A32" s="38" t="s">
        <v>19</v>
      </c>
      <c r="B32" s="38"/>
      <c r="C32" s="38"/>
      <c r="D32" s="38"/>
      <c r="E32" s="38"/>
      <c r="F32" s="38"/>
      <c r="G32" s="31"/>
      <c r="H32" s="49" t="s">
        <v>56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5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37">
        <v>8650</v>
      </c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</row>
    <row r="33" spans="1:105" ht="13.5" customHeight="1" x14ac:dyDescent="0.2">
      <c r="A33" s="38"/>
      <c r="B33" s="38"/>
      <c r="C33" s="38"/>
      <c r="D33" s="38"/>
      <c r="E33" s="38"/>
      <c r="F33" s="38"/>
      <c r="G33" s="55" t="s">
        <v>15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7"/>
      <c r="BW33" s="40" t="s">
        <v>16</v>
      </c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37">
        <f>CM20+CM25+CM32</f>
        <v>50000</v>
      </c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</row>
    <row r="34" spans="1:105" ht="13.5" customHeight="1" x14ac:dyDescent="0.2">
      <c r="A34" s="38"/>
      <c r="B34" s="38"/>
      <c r="C34" s="38"/>
      <c r="D34" s="38"/>
      <c r="E34" s="38"/>
      <c r="F34" s="38"/>
      <c r="G34" s="55" t="s">
        <v>11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7"/>
      <c r="BW34" s="40" t="s">
        <v>16</v>
      </c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</row>
    <row r="35" spans="1:105" ht="13.5" customHeight="1" x14ac:dyDescent="0.2">
      <c r="A35" s="38"/>
      <c r="B35" s="38"/>
      <c r="C35" s="38"/>
      <c r="D35" s="38"/>
      <c r="E35" s="38"/>
      <c r="F35" s="38"/>
      <c r="G35" s="55" t="s">
        <v>113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7"/>
      <c r="BW35" s="40" t="s">
        <v>16</v>
      </c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37">
        <v>50000</v>
      </c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</row>
    <row r="36" spans="1:105" s="2" customFormat="1" ht="3.75" customHeight="1" x14ac:dyDescent="0.25"/>
    <row r="37" spans="1:105" s="12" customFormat="1" ht="48" customHeight="1" x14ac:dyDescent="0.2">
      <c r="A37" s="99" t="s">
        <v>57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</row>
    <row r="39" spans="1:105" s="4" customFormat="1" ht="14.25" x14ac:dyDescent="0.2">
      <c r="A39" s="44" t="s">
        <v>180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</row>
    <row r="40" spans="1:105" s="2" customFormat="1" ht="6" customHeight="1" x14ac:dyDescent="0.25"/>
    <row r="41" spans="1:105" s="33" customFormat="1" ht="55.5" customHeight="1" x14ac:dyDescent="0.2">
      <c r="A41" s="45" t="s">
        <v>4</v>
      </c>
      <c r="B41" s="46"/>
      <c r="C41" s="46"/>
      <c r="D41" s="46"/>
      <c r="E41" s="46"/>
      <c r="F41" s="46"/>
      <c r="G41" s="47"/>
      <c r="H41" s="45" t="s">
        <v>64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7"/>
      <c r="BD41" s="45" t="s">
        <v>65</v>
      </c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7"/>
      <c r="BT41" s="45" t="s">
        <v>66</v>
      </c>
      <c r="BU41" s="46"/>
      <c r="BV41" s="46"/>
      <c r="BW41" s="46"/>
      <c r="BX41" s="46"/>
      <c r="BY41" s="46"/>
      <c r="BZ41" s="46"/>
      <c r="CA41" s="46"/>
      <c r="CB41" s="46"/>
      <c r="CC41" s="46"/>
      <c r="CD41" s="47"/>
      <c r="CE41" s="45" t="s">
        <v>67</v>
      </c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7"/>
    </row>
    <row r="42" spans="1:105" s="6" customFormat="1" x14ac:dyDescent="0.2">
      <c r="A42" s="51">
        <v>1</v>
      </c>
      <c r="B42" s="51"/>
      <c r="C42" s="51"/>
      <c r="D42" s="51"/>
      <c r="E42" s="51"/>
      <c r="F42" s="51"/>
      <c r="G42" s="51"/>
      <c r="H42" s="51">
        <v>2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>
        <v>3</v>
      </c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>
        <v>4</v>
      </c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>
        <v>5</v>
      </c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</row>
    <row r="43" spans="1:105" s="7" customFormat="1" ht="15" customHeight="1" x14ac:dyDescent="0.2">
      <c r="A43" s="38" t="s">
        <v>17</v>
      </c>
      <c r="B43" s="38"/>
      <c r="C43" s="38"/>
      <c r="D43" s="38"/>
      <c r="E43" s="38"/>
      <c r="F43" s="38"/>
      <c r="G43" s="38"/>
      <c r="H43" s="39" t="s">
        <v>99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</row>
    <row r="44" spans="1:105" s="7" customFormat="1" ht="15" customHeight="1" x14ac:dyDescent="0.2">
      <c r="A44" s="38" t="s">
        <v>18</v>
      </c>
      <c r="B44" s="38"/>
      <c r="C44" s="38"/>
      <c r="D44" s="38"/>
      <c r="E44" s="38"/>
      <c r="F44" s="38"/>
      <c r="G44" s="38"/>
      <c r="H44" s="39" t="s">
        <v>100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</row>
    <row r="45" spans="1:105" s="7" customFormat="1" ht="15" customHeight="1" x14ac:dyDescent="0.2">
      <c r="A45" s="38" t="s">
        <v>19</v>
      </c>
      <c r="B45" s="38"/>
      <c r="C45" s="38"/>
      <c r="D45" s="38"/>
      <c r="E45" s="38"/>
      <c r="F45" s="38"/>
      <c r="G45" s="38"/>
      <c r="H45" s="39" t="s">
        <v>101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</row>
    <row r="46" spans="1:105" s="7" customFormat="1" ht="15" customHeight="1" x14ac:dyDescent="0.2">
      <c r="A46" s="38" t="s">
        <v>23</v>
      </c>
      <c r="B46" s="38"/>
      <c r="C46" s="38"/>
      <c r="D46" s="38"/>
      <c r="E46" s="38"/>
      <c r="F46" s="38"/>
      <c r="G46" s="38"/>
      <c r="H46" s="39" t="s">
        <v>181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37">
        <v>50000</v>
      </c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</row>
    <row r="47" spans="1:105" s="7" customFormat="1" ht="15" customHeight="1" x14ac:dyDescent="0.2">
      <c r="A47" s="38"/>
      <c r="B47" s="38"/>
      <c r="C47" s="38"/>
      <c r="D47" s="38"/>
      <c r="E47" s="38"/>
      <c r="F47" s="38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</row>
    <row r="48" spans="1:105" s="7" customFormat="1" ht="15" customHeight="1" x14ac:dyDescent="0.2">
      <c r="A48" s="38"/>
      <c r="B48" s="38"/>
      <c r="C48" s="38"/>
      <c r="D48" s="38"/>
      <c r="E48" s="38"/>
      <c r="F48" s="38"/>
      <c r="G48" s="38"/>
      <c r="H48" s="56" t="s">
        <v>15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7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 t="s">
        <v>16</v>
      </c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37">
        <f>CE43+CE44+CE45+CE46</f>
        <v>50000</v>
      </c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0" t="s">
        <v>182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</row>
    <row r="52" spans="1:161" s="2" customFormat="1" ht="10.5" customHeight="1" x14ac:dyDescent="0.25"/>
    <row r="53" spans="1:161" s="33" customFormat="1" ht="30" customHeight="1" x14ac:dyDescent="0.2">
      <c r="A53" s="45" t="s">
        <v>4</v>
      </c>
      <c r="B53" s="46"/>
      <c r="C53" s="46"/>
      <c r="D53" s="46"/>
      <c r="E53" s="46"/>
      <c r="F53" s="46"/>
      <c r="G53" s="47"/>
      <c r="H53" s="45" t="s">
        <v>64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7"/>
      <c r="BD53" s="45" t="s">
        <v>86</v>
      </c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7"/>
      <c r="BT53" s="45" t="s">
        <v>97</v>
      </c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7"/>
      <c r="CJ53" s="45" t="s">
        <v>98</v>
      </c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7"/>
    </row>
    <row r="54" spans="1:161" s="6" customFormat="1" x14ac:dyDescent="0.2">
      <c r="A54" s="51"/>
      <c r="B54" s="51"/>
      <c r="C54" s="51"/>
      <c r="D54" s="51"/>
      <c r="E54" s="51"/>
      <c r="F54" s="51"/>
      <c r="G54" s="51"/>
      <c r="H54" s="51">
        <v>1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>
        <v>2</v>
      </c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>
        <v>3</v>
      </c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>
        <v>4</v>
      </c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</row>
    <row r="55" spans="1:161" s="7" customFormat="1" ht="23.25" customHeight="1" x14ac:dyDescent="0.2">
      <c r="A55" s="38" t="s">
        <v>17</v>
      </c>
      <c r="B55" s="38"/>
      <c r="C55" s="38"/>
      <c r="D55" s="38"/>
      <c r="E55" s="38"/>
      <c r="F55" s="38"/>
      <c r="G55" s="38"/>
      <c r="H55" s="39" t="s">
        <v>183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40">
        <v>0</v>
      </c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37">
        <v>750000</v>
      </c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</row>
    <row r="56" spans="1:161" s="7" customFormat="1" ht="15" customHeight="1" x14ac:dyDescent="0.2">
      <c r="A56" s="38"/>
      <c r="B56" s="38"/>
      <c r="C56" s="38"/>
      <c r="D56" s="38"/>
      <c r="E56" s="38"/>
      <c r="F56" s="38"/>
      <c r="G56" s="38"/>
      <c r="H56" s="56" t="s">
        <v>15</v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7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 t="s">
        <v>16</v>
      </c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37">
        <f>CJ55</f>
        <v>750000</v>
      </c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</row>
    <row r="57" spans="1:161" s="7" customFormat="1" ht="15" customHeight="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</row>
    <row r="63" spans="1:161" s="4" customFormat="1" ht="24.75" customHeight="1" x14ac:dyDescent="0.2">
      <c r="A63" s="8" t="s">
        <v>133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105">
        <f>EO13+CM35+CJ56+CE48</f>
        <v>1000000</v>
      </c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</row>
    <row r="64" spans="1:161" ht="13.5" customHeight="1" x14ac:dyDescent="0.2">
      <c r="A64" s="41"/>
      <c r="B64" s="41"/>
      <c r="C64" s="41"/>
      <c r="D64" s="41"/>
      <c r="E64" s="41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</row>
    <row r="65" spans="1:105" ht="13.5" customHeight="1" x14ac:dyDescent="0.2">
      <c r="A65" s="41"/>
      <c r="B65" s="41"/>
      <c r="C65" s="41"/>
      <c r="D65" s="41"/>
      <c r="E65" s="41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41"/>
      <c r="B66" s="41"/>
      <c r="C66" s="41"/>
      <c r="D66" s="41"/>
      <c r="E66" s="41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</sheetData>
  <mergeCells count="196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66:F66"/>
    <mergeCell ref="G66:BV66"/>
    <mergeCell ref="BW66:CL66"/>
    <mergeCell ref="A39:DA39"/>
    <mergeCell ref="A41:G41"/>
    <mergeCell ref="H41:BC41"/>
    <mergeCell ref="BD41:BS41"/>
    <mergeCell ref="BT41:CD41"/>
    <mergeCell ref="CE41:DA41"/>
    <mergeCell ref="A42:G42"/>
    <mergeCell ref="BW63:CL63"/>
    <mergeCell ref="A64:F64"/>
    <mergeCell ref="G64:BV64"/>
    <mergeCell ref="BW64:CL64"/>
    <mergeCell ref="A65:F65"/>
    <mergeCell ref="G65:BV65"/>
    <mergeCell ref="BW65:CL65"/>
    <mergeCell ref="A56:G56"/>
    <mergeCell ref="H56:BC56"/>
    <mergeCell ref="BD56:BS56"/>
    <mergeCell ref="BT56:CI56"/>
    <mergeCell ref="CJ56:DA56"/>
    <mergeCell ref="A51:DA51"/>
    <mergeCell ref="A54:G54"/>
    <mergeCell ref="H54:BC54"/>
    <mergeCell ref="BD54:BS54"/>
    <mergeCell ref="BT54:CI54"/>
    <mergeCell ref="CJ54:DA54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BX11:CP11"/>
    <mergeCell ref="CQ11:DH11"/>
    <mergeCell ref="DI11:DX11"/>
    <mergeCell ref="DY11:EN11"/>
    <mergeCell ref="EO11:FE11"/>
    <mergeCell ref="A12:X12"/>
    <mergeCell ref="Y12:AN12"/>
    <mergeCell ref="AO12:BE12"/>
    <mergeCell ref="BF12:BW12"/>
    <mergeCell ref="BX12:CP12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75"/>
  <sheetViews>
    <sheetView topLeftCell="A67" zoomScaleNormal="100" zoomScaleSheetLayoutView="100" workbookViewId="0">
      <selection activeCell="CJ44" sqref="CJ44:DA4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04" t="s">
        <v>157</v>
      </c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</row>
    <row r="3" spans="1:161" s="3" customFormat="1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</row>
    <row r="4" spans="1:161" s="2" customFormat="1" ht="15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</row>
    <row r="5" spans="1:161" s="2" customFormat="1" ht="15" x14ac:dyDescent="0.2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</row>
    <row r="6" spans="1:161" s="21" customFormat="1" ht="13.5" customHeight="1" x14ac:dyDescent="0.2">
      <c r="A6" s="45" t="s">
        <v>4</v>
      </c>
      <c r="B6" s="46"/>
      <c r="C6" s="46"/>
      <c r="D6" s="46"/>
      <c r="E6" s="46"/>
      <c r="F6" s="47"/>
      <c r="G6" s="45" t="s">
        <v>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7"/>
      <c r="Y6" s="45" t="s">
        <v>6</v>
      </c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7"/>
      <c r="AO6" s="72" t="s">
        <v>7</v>
      </c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4"/>
      <c r="DI6" s="45" t="s">
        <v>8</v>
      </c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7"/>
      <c r="DY6" s="45" t="s">
        <v>103</v>
      </c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7"/>
      <c r="EO6" s="45" t="s">
        <v>9</v>
      </c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7"/>
    </row>
    <row r="7" spans="1:161" s="21" customFormat="1" ht="13.5" customHeight="1" x14ac:dyDescent="0.2">
      <c r="A7" s="67"/>
      <c r="B7" s="68"/>
      <c r="C7" s="68"/>
      <c r="D7" s="68"/>
      <c r="E7" s="68"/>
      <c r="F7" s="69"/>
      <c r="G7" s="67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9"/>
      <c r="Y7" s="67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9"/>
      <c r="AO7" s="45" t="s">
        <v>10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7"/>
      <c r="BF7" s="72" t="s">
        <v>11</v>
      </c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4"/>
      <c r="DI7" s="67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9"/>
      <c r="DY7" s="67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9"/>
    </row>
    <row r="8" spans="1:161" s="21" customFormat="1" ht="39.75" customHeight="1" x14ac:dyDescent="0.2">
      <c r="A8" s="61"/>
      <c r="B8" s="62"/>
      <c r="C8" s="62"/>
      <c r="D8" s="62"/>
      <c r="E8" s="62"/>
      <c r="F8" s="63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Y8" s="61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3"/>
      <c r="AO8" s="61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3"/>
      <c r="BF8" s="70" t="s">
        <v>12</v>
      </c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 t="s">
        <v>13</v>
      </c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 t="s">
        <v>14</v>
      </c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61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3"/>
      <c r="DY8" s="61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3"/>
      <c r="EO8" s="61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3"/>
    </row>
    <row r="9" spans="1:161" s="6" customFormat="1" x14ac:dyDescent="0.2">
      <c r="A9" s="51">
        <v>1</v>
      </c>
      <c r="B9" s="51"/>
      <c r="C9" s="51"/>
      <c r="D9" s="51"/>
      <c r="E9" s="51"/>
      <c r="F9" s="51"/>
      <c r="G9" s="51">
        <v>2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>
        <v>3</v>
      </c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>
        <v>4</v>
      </c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>
        <v>5</v>
      </c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>
        <v>6</v>
      </c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>
        <v>7</v>
      </c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>
        <v>8</v>
      </c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>
        <v>9</v>
      </c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>
        <v>10</v>
      </c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</row>
    <row r="10" spans="1:161" s="7" customFormat="1" ht="15" customHeight="1" x14ac:dyDescent="0.2">
      <c r="A10" s="64" t="s">
        <v>105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6"/>
    </row>
    <row r="11" spans="1:161" s="7" customFormat="1" ht="27.75" customHeight="1" x14ac:dyDescent="0.2">
      <c r="A11" s="38" t="s">
        <v>17</v>
      </c>
      <c r="B11" s="38"/>
      <c r="C11" s="38"/>
      <c r="D11" s="38"/>
      <c r="E11" s="38"/>
      <c r="F11" s="38"/>
      <c r="G11" s="39" t="s">
        <v>22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40">
        <v>8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>
        <f>BF11+BX11+CQ11</f>
        <v>5000</v>
      </c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>
        <v>0</v>
      </c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>
        <v>0</v>
      </c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>
        <v>5000</v>
      </c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>
        <v>20</v>
      </c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>
        <v>1.7</v>
      </c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37">
        <f>Y11*AO11*12*1.7</f>
        <v>816000</v>
      </c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</row>
    <row r="12" spans="1:161" s="7" customFormat="1" ht="15" customHeight="1" x14ac:dyDescent="0.2">
      <c r="A12" s="55" t="s">
        <v>107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7"/>
      <c r="Y12" s="40" t="s">
        <v>16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 t="s">
        <v>16</v>
      </c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 t="s">
        <v>16</v>
      </c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 t="s">
        <v>16</v>
      </c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 t="s">
        <v>16</v>
      </c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 t="s">
        <v>16</v>
      </c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37">
        <f>EO11</f>
        <v>816000</v>
      </c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</row>
    <row r="13" spans="1:161" s="7" customFormat="1" ht="15" customHeight="1" x14ac:dyDescent="0.2">
      <c r="A13" s="55" t="s">
        <v>108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40" t="s">
        <v>16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 t="s">
        <v>16</v>
      </c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 t="s">
        <v>16</v>
      </c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 t="s">
        <v>16</v>
      </c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 t="s">
        <v>16</v>
      </c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 t="s">
        <v>16</v>
      </c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37">
        <f>EO12</f>
        <v>816000</v>
      </c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0" t="s">
        <v>158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</row>
    <row r="17" spans="1:105" s="2" customFormat="1" ht="10.5" customHeight="1" x14ac:dyDescent="0.25"/>
    <row r="18" spans="1:105" s="2" customFormat="1" ht="55.5" customHeight="1" x14ac:dyDescent="0.25">
      <c r="A18" s="45" t="s">
        <v>4</v>
      </c>
      <c r="B18" s="46"/>
      <c r="C18" s="46"/>
      <c r="D18" s="46"/>
      <c r="E18" s="46"/>
      <c r="F18" s="47"/>
      <c r="G18" s="45" t="s">
        <v>36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7"/>
      <c r="BW18" s="45" t="s">
        <v>37</v>
      </c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7"/>
      <c r="CM18" s="45" t="s">
        <v>38</v>
      </c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4"/>
    </row>
    <row r="19" spans="1:105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>
        <v>3</v>
      </c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>
        <v>4</v>
      </c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</row>
    <row r="20" spans="1:105" s="2" customFormat="1" ht="21.75" customHeight="1" x14ac:dyDescent="0.25">
      <c r="A20" s="38" t="s">
        <v>17</v>
      </c>
      <c r="B20" s="38"/>
      <c r="C20" s="38"/>
      <c r="D20" s="38"/>
      <c r="E20" s="38"/>
      <c r="F20" s="38"/>
      <c r="G20" s="20"/>
      <c r="H20" s="49" t="s">
        <v>39</v>
      </c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50"/>
      <c r="BW20" s="40" t="s">
        <v>16</v>
      </c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37">
        <f>CM21</f>
        <v>179520</v>
      </c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</row>
    <row r="21" spans="1:105" x14ac:dyDescent="0.2">
      <c r="A21" s="77" t="s">
        <v>40</v>
      </c>
      <c r="B21" s="78"/>
      <c r="C21" s="78"/>
      <c r="D21" s="78"/>
      <c r="E21" s="78"/>
      <c r="F21" s="79"/>
      <c r="G21" s="10"/>
      <c r="H21" s="83" t="s">
        <v>11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4"/>
      <c r="BW21" s="85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7"/>
      <c r="CM21" s="91">
        <v>179520</v>
      </c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3"/>
    </row>
    <row r="22" spans="1:105" x14ac:dyDescent="0.2">
      <c r="A22" s="80"/>
      <c r="B22" s="81"/>
      <c r="C22" s="81"/>
      <c r="D22" s="81"/>
      <c r="E22" s="81"/>
      <c r="F22" s="82"/>
      <c r="G22" s="11"/>
      <c r="H22" s="97" t="s">
        <v>41</v>
      </c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8"/>
      <c r="BW22" s="88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90"/>
      <c r="CM22" s="94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6"/>
    </row>
    <row r="23" spans="1:105" ht="13.5" customHeight="1" x14ac:dyDescent="0.2">
      <c r="A23" s="38" t="s">
        <v>42</v>
      </c>
      <c r="B23" s="38"/>
      <c r="C23" s="38"/>
      <c r="D23" s="38"/>
      <c r="E23" s="38"/>
      <c r="F23" s="38"/>
      <c r="G23" s="20"/>
      <c r="H23" s="75" t="s">
        <v>43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6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</row>
    <row r="24" spans="1:105" ht="26.25" customHeight="1" x14ac:dyDescent="0.2">
      <c r="A24" s="38" t="s">
        <v>44</v>
      </c>
      <c r="B24" s="38"/>
      <c r="C24" s="38"/>
      <c r="D24" s="38"/>
      <c r="E24" s="38"/>
      <c r="F24" s="38"/>
      <c r="G24" s="20"/>
      <c r="H24" s="75" t="s">
        <v>45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6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</row>
    <row r="25" spans="1:105" ht="26.25" customHeight="1" x14ac:dyDescent="0.2">
      <c r="A25" s="38" t="s">
        <v>18</v>
      </c>
      <c r="B25" s="38"/>
      <c r="C25" s="38"/>
      <c r="D25" s="38"/>
      <c r="E25" s="38"/>
      <c r="F25" s="38"/>
      <c r="G25" s="20"/>
      <c r="H25" s="49" t="s">
        <v>46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50"/>
      <c r="BW25" s="40" t="s">
        <v>16</v>
      </c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37">
        <f>CM26+CM29</f>
        <v>25296</v>
      </c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</row>
    <row r="26" spans="1:105" x14ac:dyDescent="0.2">
      <c r="A26" s="77" t="s">
        <v>47</v>
      </c>
      <c r="B26" s="78"/>
      <c r="C26" s="78"/>
      <c r="D26" s="78"/>
      <c r="E26" s="78"/>
      <c r="F26" s="79"/>
      <c r="G26" s="10"/>
      <c r="H26" s="83" t="s">
        <v>11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4"/>
      <c r="BW26" s="85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7"/>
      <c r="CM26" s="91">
        <v>23664</v>
      </c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3"/>
    </row>
    <row r="27" spans="1:105" ht="25.5" customHeight="1" x14ac:dyDescent="0.2">
      <c r="A27" s="80"/>
      <c r="B27" s="81"/>
      <c r="C27" s="81"/>
      <c r="D27" s="81"/>
      <c r="E27" s="81"/>
      <c r="F27" s="82"/>
      <c r="G27" s="11"/>
      <c r="H27" s="97" t="s">
        <v>48</v>
      </c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8"/>
      <c r="BW27" s="88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90"/>
      <c r="CM27" s="94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6"/>
    </row>
    <row r="28" spans="1:105" ht="26.25" customHeight="1" x14ac:dyDescent="0.2">
      <c r="A28" s="38" t="s">
        <v>49</v>
      </c>
      <c r="B28" s="38"/>
      <c r="C28" s="38"/>
      <c r="D28" s="38"/>
      <c r="E28" s="38"/>
      <c r="F28" s="38"/>
      <c r="G28" s="20"/>
      <c r="H28" s="75" t="s">
        <v>50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6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</row>
    <row r="29" spans="1:105" ht="27" customHeight="1" x14ac:dyDescent="0.2">
      <c r="A29" s="38" t="s">
        <v>51</v>
      </c>
      <c r="B29" s="38"/>
      <c r="C29" s="38"/>
      <c r="D29" s="38"/>
      <c r="E29" s="38"/>
      <c r="F29" s="38"/>
      <c r="G29" s="20"/>
      <c r="H29" s="75" t="s">
        <v>52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6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37">
        <v>1632</v>
      </c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</row>
    <row r="30" spans="1:105" ht="27" customHeight="1" x14ac:dyDescent="0.2">
      <c r="A30" s="38" t="s">
        <v>53</v>
      </c>
      <c r="B30" s="38"/>
      <c r="C30" s="38"/>
      <c r="D30" s="38"/>
      <c r="E30" s="38"/>
      <c r="F30" s="38"/>
      <c r="G30" s="20"/>
      <c r="H30" s="75" t="s">
        <v>54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6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</row>
    <row r="31" spans="1:105" ht="27" customHeight="1" x14ac:dyDescent="0.2">
      <c r="A31" s="38" t="s">
        <v>55</v>
      </c>
      <c r="B31" s="38"/>
      <c r="C31" s="38"/>
      <c r="D31" s="38"/>
      <c r="E31" s="38"/>
      <c r="F31" s="38"/>
      <c r="G31" s="20"/>
      <c r="H31" s="75" t="s">
        <v>54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6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</row>
    <row r="32" spans="1:105" ht="26.25" customHeight="1" x14ac:dyDescent="0.2">
      <c r="A32" s="38" t="s">
        <v>19</v>
      </c>
      <c r="B32" s="38"/>
      <c r="C32" s="38"/>
      <c r="D32" s="38"/>
      <c r="E32" s="38"/>
      <c r="F32" s="38"/>
      <c r="G32" s="20"/>
      <c r="H32" s="49" t="s">
        <v>56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5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37">
        <v>41616</v>
      </c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</row>
    <row r="33" spans="1:105" ht="13.5" customHeight="1" x14ac:dyDescent="0.2">
      <c r="A33" s="38"/>
      <c r="B33" s="38"/>
      <c r="C33" s="38"/>
      <c r="D33" s="38"/>
      <c r="E33" s="38"/>
      <c r="F33" s="38"/>
      <c r="G33" s="55" t="s">
        <v>15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7"/>
      <c r="BW33" s="40" t="s">
        <v>16</v>
      </c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37">
        <f>CM20+CM25+CM32</f>
        <v>246432</v>
      </c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</row>
    <row r="34" spans="1:105" ht="13.5" customHeight="1" x14ac:dyDescent="0.2">
      <c r="A34" s="38"/>
      <c r="B34" s="38"/>
      <c r="C34" s="38"/>
      <c r="D34" s="38"/>
      <c r="E34" s="38"/>
      <c r="F34" s="38"/>
      <c r="G34" s="55" t="s">
        <v>11</v>
      </c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7"/>
      <c r="BW34" s="40" t="s">
        <v>16</v>
      </c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</row>
    <row r="35" spans="1:105" ht="13.5" customHeight="1" x14ac:dyDescent="0.2">
      <c r="A35" s="38"/>
      <c r="B35" s="38"/>
      <c r="C35" s="38"/>
      <c r="D35" s="38"/>
      <c r="E35" s="38"/>
      <c r="F35" s="38"/>
      <c r="G35" s="55" t="s">
        <v>113</v>
      </c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7"/>
      <c r="BW35" s="40" t="s">
        <v>16</v>
      </c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37">
        <v>246432</v>
      </c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</row>
    <row r="36" spans="1:105" s="2" customFormat="1" ht="3.75" customHeight="1" x14ac:dyDescent="0.25"/>
    <row r="37" spans="1:105" s="12" customFormat="1" ht="48" customHeight="1" x14ac:dyDescent="0.2">
      <c r="A37" s="99" t="s">
        <v>57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</row>
    <row r="39" spans="1:105" s="4" customFormat="1" ht="14.25" x14ac:dyDescent="0.2">
      <c r="A39" s="44" t="s">
        <v>58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</row>
    <row r="40" spans="1:105" s="2" customFormat="1" ht="6" customHeight="1" x14ac:dyDescent="0.25"/>
    <row r="41" spans="1:105" s="21" customFormat="1" ht="45" customHeight="1" x14ac:dyDescent="0.2">
      <c r="A41" s="45" t="s">
        <v>4</v>
      </c>
      <c r="B41" s="46"/>
      <c r="C41" s="46"/>
      <c r="D41" s="46"/>
      <c r="E41" s="46"/>
      <c r="F41" s="46"/>
      <c r="G41" s="47"/>
      <c r="H41" s="45" t="s">
        <v>59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7"/>
      <c r="BD41" s="45" t="s">
        <v>60</v>
      </c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7"/>
      <c r="BT41" s="45" t="s">
        <v>61</v>
      </c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7"/>
      <c r="CJ41" s="45" t="s">
        <v>62</v>
      </c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7"/>
    </row>
    <row r="42" spans="1:105" s="6" customFormat="1" x14ac:dyDescent="0.2">
      <c r="A42" s="51">
        <v>1</v>
      </c>
      <c r="B42" s="51"/>
      <c r="C42" s="51"/>
      <c r="D42" s="51"/>
      <c r="E42" s="51"/>
      <c r="F42" s="51"/>
      <c r="G42" s="51"/>
      <c r="H42" s="51">
        <v>2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>
        <v>3</v>
      </c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>
        <v>4</v>
      </c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>
        <v>5</v>
      </c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</row>
    <row r="43" spans="1:105" s="7" customFormat="1" ht="15" customHeight="1" x14ac:dyDescent="0.2">
      <c r="A43" s="38" t="s">
        <v>114</v>
      </c>
      <c r="B43" s="38"/>
      <c r="C43" s="38"/>
      <c r="D43" s="38"/>
      <c r="E43" s="38"/>
      <c r="F43" s="38"/>
      <c r="G43" s="38"/>
      <c r="H43" s="39" t="s">
        <v>115</v>
      </c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40">
        <v>0</v>
      </c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>
        <v>0</v>
      </c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37">
        <v>31000</v>
      </c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</row>
    <row r="44" spans="1:105" s="7" customFormat="1" ht="15" customHeight="1" x14ac:dyDescent="0.2">
      <c r="A44" s="38" t="s">
        <v>18</v>
      </c>
      <c r="B44" s="38"/>
      <c r="C44" s="38"/>
      <c r="D44" s="38"/>
      <c r="E44" s="38"/>
      <c r="F44" s="38"/>
      <c r="G44" s="38"/>
      <c r="H44" s="39" t="s">
        <v>162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37">
        <v>44300</v>
      </c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</row>
    <row r="45" spans="1:105" s="7" customFormat="1" ht="15" customHeight="1" x14ac:dyDescent="0.2">
      <c r="A45" s="38" t="s">
        <v>19</v>
      </c>
      <c r="B45" s="38"/>
      <c r="C45" s="38"/>
      <c r="D45" s="38"/>
      <c r="E45" s="38"/>
      <c r="F45" s="38"/>
      <c r="G45" s="38"/>
      <c r="H45" s="39" t="s">
        <v>163</v>
      </c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37">
        <v>906500</v>
      </c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</row>
    <row r="46" spans="1:105" s="7" customFormat="1" ht="15" customHeight="1" x14ac:dyDescent="0.2">
      <c r="A46" s="38" t="s">
        <v>23</v>
      </c>
      <c r="B46" s="38"/>
      <c r="C46" s="38"/>
      <c r="D46" s="38"/>
      <c r="E46" s="38"/>
      <c r="F46" s="38"/>
      <c r="G46" s="38"/>
      <c r="H46" s="39" t="s">
        <v>176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37">
        <v>0</v>
      </c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</row>
    <row r="47" spans="1:105" s="7" customFormat="1" ht="15" customHeight="1" x14ac:dyDescent="0.2">
      <c r="A47" s="38"/>
      <c r="B47" s="38"/>
      <c r="C47" s="38"/>
      <c r="D47" s="38"/>
      <c r="E47" s="38"/>
      <c r="F47" s="38"/>
      <c r="G47" s="38"/>
      <c r="H47" s="56" t="s">
        <v>15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7"/>
      <c r="BD47" s="40" t="s">
        <v>16</v>
      </c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 t="s">
        <v>16</v>
      </c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37">
        <f>CJ43+CJ44+CJ45+CJ46</f>
        <v>981800</v>
      </c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44" t="s">
        <v>171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</row>
    <row r="50" spans="1:105" s="4" customFormat="1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</row>
    <row r="51" spans="1:105" s="4" customFormat="1" ht="14.25" x14ac:dyDescent="0.2">
      <c r="A51" s="44" t="s">
        <v>164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s="2" customFormat="1" ht="10.5" customHeight="1" x14ac:dyDescent="0.25"/>
    <row r="53" spans="1:105" s="2" customFormat="1" ht="30" customHeight="1" x14ac:dyDescent="0.25">
      <c r="A53" s="45" t="s">
        <v>4</v>
      </c>
      <c r="B53" s="46"/>
      <c r="C53" s="46"/>
      <c r="D53" s="46"/>
      <c r="E53" s="46"/>
      <c r="F53" s="46"/>
      <c r="G53" s="47"/>
      <c r="H53" s="45" t="s">
        <v>64</v>
      </c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7"/>
      <c r="BT53" s="45" t="s">
        <v>94</v>
      </c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7"/>
      <c r="CJ53" s="45" t="s">
        <v>95</v>
      </c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7"/>
    </row>
    <row r="54" spans="1:105" x14ac:dyDescent="0.2">
      <c r="A54" s="51">
        <v>1</v>
      </c>
      <c r="B54" s="51"/>
      <c r="C54" s="51"/>
      <c r="D54" s="51"/>
      <c r="E54" s="51"/>
      <c r="F54" s="51"/>
      <c r="G54" s="51"/>
      <c r="H54" s="51">
        <v>2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>
        <v>3</v>
      </c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>
        <v>4</v>
      </c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</row>
    <row r="55" spans="1:105" s="2" customFormat="1" ht="15" customHeight="1" x14ac:dyDescent="0.25">
      <c r="A55" s="38" t="s">
        <v>17</v>
      </c>
      <c r="B55" s="38"/>
      <c r="C55" s="38"/>
      <c r="D55" s="38"/>
      <c r="E55" s="38"/>
      <c r="F55" s="38"/>
      <c r="G55" s="38"/>
      <c r="H55" s="48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5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37">
        <v>0</v>
      </c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</row>
    <row r="56" spans="1:105" s="2" customFormat="1" ht="15" customHeight="1" x14ac:dyDescent="0.25">
      <c r="A56" s="38" t="s">
        <v>18</v>
      </c>
      <c r="B56" s="38"/>
      <c r="C56" s="38"/>
      <c r="D56" s="38"/>
      <c r="E56" s="38"/>
      <c r="F56" s="38"/>
      <c r="G56" s="38"/>
      <c r="H56" s="48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5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37">
        <v>0</v>
      </c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</row>
    <row r="57" spans="1:105" s="2" customFormat="1" ht="15" customHeight="1" x14ac:dyDescent="0.25">
      <c r="A57" s="38"/>
      <c r="B57" s="38"/>
      <c r="C57" s="38"/>
      <c r="D57" s="38"/>
      <c r="E57" s="38"/>
      <c r="F57" s="38"/>
      <c r="G57" s="38"/>
      <c r="H57" s="52" t="s">
        <v>15</v>
      </c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4"/>
      <c r="BT57" s="40" t="s">
        <v>16</v>
      </c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37">
        <f>CJ55+CJ56</f>
        <v>0</v>
      </c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</row>
    <row r="58" spans="1:105" s="7" customFormat="1" ht="15" customHeight="1" x14ac:dyDescent="0.2">
      <c r="A58" s="25"/>
      <c r="B58" s="25"/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</row>
    <row r="59" spans="1:105" s="7" customFormat="1" ht="15" customHeight="1" x14ac:dyDescent="0.2">
      <c r="A59" s="22"/>
      <c r="B59" s="22"/>
      <c r="C59" s="22"/>
      <c r="D59" s="22"/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</row>
    <row r="60" spans="1:105" s="4" customFormat="1" ht="28.5" customHeight="1" x14ac:dyDescent="0.2">
      <c r="A60" s="60" t="s">
        <v>165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</row>
    <row r="61" spans="1:105" s="2" customFormat="1" ht="10.5" customHeight="1" x14ac:dyDescent="0.25"/>
    <row r="62" spans="1:105" s="29" customFormat="1" ht="30" customHeight="1" x14ac:dyDescent="0.2">
      <c r="A62" s="45" t="s">
        <v>4</v>
      </c>
      <c r="B62" s="46"/>
      <c r="C62" s="46"/>
      <c r="D62" s="46"/>
      <c r="E62" s="46"/>
      <c r="F62" s="46"/>
      <c r="G62" s="47"/>
      <c r="H62" s="45" t="s">
        <v>64</v>
      </c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7"/>
      <c r="BD62" s="45" t="s">
        <v>86</v>
      </c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7"/>
      <c r="BT62" s="45" t="s">
        <v>97</v>
      </c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7"/>
      <c r="CJ62" s="45" t="s">
        <v>98</v>
      </c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7"/>
    </row>
    <row r="63" spans="1:105" s="6" customFormat="1" x14ac:dyDescent="0.2">
      <c r="A63" s="51"/>
      <c r="B63" s="51"/>
      <c r="C63" s="51"/>
      <c r="D63" s="51"/>
      <c r="E63" s="51"/>
      <c r="F63" s="51"/>
      <c r="G63" s="51"/>
      <c r="H63" s="51">
        <v>1</v>
      </c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>
        <v>2</v>
      </c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>
        <v>3</v>
      </c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>
        <v>4</v>
      </c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</row>
    <row r="64" spans="1:105" s="7" customFormat="1" ht="15" customHeight="1" x14ac:dyDescent="0.2">
      <c r="A64" s="38" t="s">
        <v>17</v>
      </c>
      <c r="B64" s="38"/>
      <c r="C64" s="38"/>
      <c r="D64" s="38"/>
      <c r="E64" s="38"/>
      <c r="F64" s="38"/>
      <c r="G64" s="38"/>
      <c r="H64" s="39" t="s">
        <v>159</v>
      </c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40">
        <v>1</v>
      </c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37">
        <v>0</v>
      </c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</row>
    <row r="65" spans="1:161" s="7" customFormat="1" ht="23.25" customHeight="1" x14ac:dyDescent="0.2">
      <c r="A65" s="38" t="s">
        <v>18</v>
      </c>
      <c r="B65" s="38"/>
      <c r="C65" s="38"/>
      <c r="D65" s="38"/>
      <c r="E65" s="38"/>
      <c r="F65" s="38"/>
      <c r="G65" s="38"/>
      <c r="H65" s="39" t="s">
        <v>160</v>
      </c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40">
        <v>1</v>
      </c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37">
        <v>128484</v>
      </c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</row>
    <row r="66" spans="1:161" s="7" customFormat="1" ht="22.5" customHeight="1" x14ac:dyDescent="0.2">
      <c r="A66" s="38" t="s">
        <v>19</v>
      </c>
      <c r="B66" s="38"/>
      <c r="C66" s="38"/>
      <c r="D66" s="38"/>
      <c r="E66" s="38"/>
      <c r="F66" s="38"/>
      <c r="G66" s="38"/>
      <c r="H66" s="39" t="s">
        <v>161</v>
      </c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40">
        <v>1</v>
      </c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37">
        <v>30912</v>
      </c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</row>
    <row r="67" spans="1:161" s="7" customFormat="1" ht="15" customHeight="1" x14ac:dyDescent="0.2">
      <c r="A67" s="38" t="s">
        <v>23</v>
      </c>
      <c r="B67" s="38"/>
      <c r="C67" s="38"/>
      <c r="D67" s="38"/>
      <c r="E67" s="38"/>
      <c r="F67" s="38"/>
      <c r="G67" s="38"/>
      <c r="H67" s="39" t="s">
        <v>177</v>
      </c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37">
        <v>5000</v>
      </c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</row>
    <row r="68" spans="1:161" s="7" customFormat="1" ht="15" customHeight="1" x14ac:dyDescent="0.2">
      <c r="A68" s="38"/>
      <c r="B68" s="38"/>
      <c r="C68" s="38"/>
      <c r="D68" s="38"/>
      <c r="E68" s="38"/>
      <c r="F68" s="38"/>
      <c r="G68" s="38"/>
      <c r="H68" s="56" t="s">
        <v>15</v>
      </c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7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 t="s">
        <v>16</v>
      </c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37">
        <f>CJ64+CJ65+CJ67+CJ66</f>
        <v>164396</v>
      </c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</row>
    <row r="69" spans="1:161" s="7" customFormat="1" ht="15" customHeight="1" x14ac:dyDescent="0.2">
      <c r="A69" s="25"/>
      <c r="B69" s="25"/>
      <c r="C69" s="25"/>
      <c r="D69" s="2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</row>
    <row r="70" spans="1:161" s="7" customFormat="1" ht="15" customHeight="1" x14ac:dyDescent="0.2">
      <c r="A70" s="25"/>
      <c r="B70" s="25"/>
      <c r="C70" s="25"/>
      <c r="D70" s="25"/>
      <c r="E70" s="25"/>
      <c r="F70" s="25"/>
      <c r="G70" s="2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</row>
    <row r="71" spans="1:161" s="7" customFormat="1" ht="15" customHeight="1" x14ac:dyDescent="0.2">
      <c r="A71" s="22"/>
      <c r="B71" s="22"/>
      <c r="C71" s="22"/>
      <c r="D71" s="22"/>
      <c r="E71" s="22"/>
      <c r="F71" s="22"/>
      <c r="G71" s="2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</row>
    <row r="72" spans="1:161" s="4" customFormat="1" ht="24.75" customHeight="1" x14ac:dyDescent="0.2">
      <c r="A72" s="8" t="s">
        <v>133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105">
        <f>EO13+CM35+CJ47+CJ57+CJ68</f>
        <v>2208628</v>
      </c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</row>
    <row r="73" spans="1:161" ht="13.5" customHeight="1" x14ac:dyDescent="0.2">
      <c r="A73" s="41"/>
      <c r="B73" s="41"/>
      <c r="C73" s="41"/>
      <c r="D73" s="41"/>
      <c r="E73" s="41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</row>
    <row r="74" spans="1:161" ht="13.5" customHeight="1" x14ac:dyDescent="0.2">
      <c r="A74" s="41"/>
      <c r="B74" s="41"/>
      <c r="C74" s="41"/>
      <c r="D74" s="41"/>
      <c r="E74" s="41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</row>
    <row r="75" spans="1:161" ht="13.5" customHeight="1" x14ac:dyDescent="0.2">
      <c r="A75" s="41"/>
      <c r="B75" s="41"/>
      <c r="C75" s="41"/>
      <c r="D75" s="41"/>
      <c r="E75" s="41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</row>
  </sheetData>
  <mergeCells count="228"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72:CL72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0:DA60"/>
    <mergeCell ref="A62:G62"/>
    <mergeCell ref="H62:BC62"/>
    <mergeCell ref="BD62:BS62"/>
    <mergeCell ref="BT62:CI62"/>
    <mergeCell ref="CJ62:DA62"/>
    <mergeCell ref="A63:G63"/>
    <mergeCell ref="H63:BC63"/>
    <mergeCell ref="BD63:BS63"/>
    <mergeCell ref="A75:F75"/>
    <mergeCell ref="G75:BV75"/>
    <mergeCell ref="BW75:CL75"/>
    <mergeCell ref="A73:F73"/>
    <mergeCell ref="G73:BV73"/>
    <mergeCell ref="BW73:CL73"/>
    <mergeCell ref="A74:F74"/>
    <mergeCell ref="G74:BV74"/>
    <mergeCell ref="BW74:CL74"/>
    <mergeCell ref="CJ63:DA63"/>
    <mergeCell ref="A64:G64"/>
    <mergeCell ref="H64:BC64"/>
    <mergeCell ref="BD64:BS64"/>
    <mergeCell ref="BT64:CI64"/>
    <mergeCell ref="CJ64:DA64"/>
    <mergeCell ref="A65:G65"/>
    <mergeCell ref="H65:BC65"/>
    <mergeCell ref="BD65:BS65"/>
    <mergeCell ref="BT65:CI65"/>
    <mergeCell ref="CJ65:DA65"/>
    <mergeCell ref="A57:G57"/>
    <mergeCell ref="H57:BS57"/>
    <mergeCell ref="BT57:CI57"/>
    <mergeCell ref="CJ57:DA57"/>
    <mergeCell ref="A49:DA49"/>
    <mergeCell ref="A46:G46"/>
    <mergeCell ref="H46:BC46"/>
    <mergeCell ref="BD46:BS46"/>
    <mergeCell ref="BT46:CI46"/>
    <mergeCell ref="CJ46:DA46"/>
    <mergeCell ref="A55:G55"/>
    <mergeCell ref="H55:BS55"/>
    <mergeCell ref="BT55:CI55"/>
    <mergeCell ref="CJ55:DA55"/>
    <mergeCell ref="A51:DA51"/>
    <mergeCell ref="A53:G53"/>
    <mergeCell ref="H53:BS53"/>
    <mergeCell ref="BT53:CI53"/>
    <mergeCell ref="CJ53:DA53"/>
    <mergeCell ref="A47:G47"/>
    <mergeCell ref="H47:BC47"/>
    <mergeCell ref="BD47:BS47"/>
    <mergeCell ref="BT47:CI47"/>
    <mergeCell ref="CJ47:DA47"/>
    <mergeCell ref="A68:G68"/>
    <mergeCell ref="H68:BC68"/>
    <mergeCell ref="BD68:BS68"/>
    <mergeCell ref="BT68:CI68"/>
    <mergeCell ref="CJ68:DA68"/>
    <mergeCell ref="A54:G54"/>
    <mergeCell ref="H54:BS54"/>
    <mergeCell ref="BT54:CI54"/>
    <mergeCell ref="CJ54:DA54"/>
    <mergeCell ref="A56:G56"/>
    <mergeCell ref="H56:BS56"/>
    <mergeCell ref="BT56:CI56"/>
    <mergeCell ref="CJ56:DA56"/>
    <mergeCell ref="A66:G66"/>
    <mergeCell ref="H66:BC66"/>
    <mergeCell ref="BD66:BS66"/>
    <mergeCell ref="BT66:CI66"/>
    <mergeCell ref="CJ66:DA66"/>
    <mergeCell ref="A67:G67"/>
    <mergeCell ref="H67:BC67"/>
    <mergeCell ref="BD67:BS67"/>
    <mergeCell ref="BT67:CI67"/>
    <mergeCell ref="CJ67:DA67"/>
    <mergeCell ref="BT63:CI63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2022-12-30T11:26:57Z</cp:lastPrinted>
  <dcterms:created xsi:type="dcterms:W3CDTF">2019-09-13T06:39:05Z</dcterms:created>
  <dcterms:modified xsi:type="dcterms:W3CDTF">2023-01-06T09:08:55Z</dcterms:modified>
</cp:coreProperties>
</file>