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/>
  </bookViews>
  <sheets>
    <sheet name="2" sheetId="4" r:id="rId1"/>
    <sheet name="МБ" sheetId="1" r:id="rId2"/>
    <sheet name="ОБ" sheetId="2" r:id="rId3"/>
    <sheet name="5" sheetId="3" r:id="rId4"/>
  </sheets>
  <definedNames>
    <definedName name="_xlnm.Print_Area" localSheetId="0">'2'!$A$1:$FE$71</definedName>
    <definedName name="_xlnm.Print_Area" localSheetId="3">'5'!$A$1:$FE$85</definedName>
    <definedName name="_xlnm.Print_Area" localSheetId="1">МБ!$A$1:$FE$182</definedName>
    <definedName name="_xlnm.Print_Area" localSheetId="2">ОБ!$A$1:$FE$108</definedName>
  </definedNames>
  <calcPr calcId="145621" refMode="R1C1"/>
</workbook>
</file>

<file path=xl/calcChain.xml><?xml version="1.0" encoding="utf-8"?>
<calcChain xmlns="http://schemas.openxmlformats.org/spreadsheetml/2006/main">
  <c r="BW67" i="4" l="1"/>
  <c r="CJ56" i="4"/>
  <c r="CJ149" i="1"/>
  <c r="EO16" i="1"/>
  <c r="EO11" i="1"/>
  <c r="EO12" i="1"/>
  <c r="EO17" i="2"/>
  <c r="EO12" i="2"/>
  <c r="EO11" i="3"/>
  <c r="CJ177" i="1" l="1"/>
  <c r="CE79" i="1" l="1"/>
  <c r="CJ63" i="4" l="1"/>
  <c r="CE48" i="4"/>
  <c r="CM25" i="4" l="1"/>
  <c r="CM20" i="4"/>
  <c r="AO11" i="4"/>
  <c r="EO11" i="4" s="1"/>
  <c r="EO12" i="4" l="1"/>
  <c r="EO13" i="4" s="1"/>
  <c r="CM33" i="4"/>
  <c r="CJ163" i="1" l="1"/>
  <c r="CJ146" i="1"/>
  <c r="CJ159" i="1"/>
  <c r="CJ156" i="1"/>
  <c r="CJ150" i="1" l="1"/>
  <c r="CJ26" i="1" l="1"/>
  <c r="CJ77" i="3" l="1"/>
  <c r="CJ27" i="1" l="1"/>
  <c r="CJ22" i="3" l="1"/>
  <c r="CM28" i="3"/>
  <c r="CJ55" i="3" l="1"/>
  <c r="CJ65" i="3" l="1"/>
  <c r="CM33" i="3" l="1"/>
  <c r="AO11" i="3"/>
  <c r="EO12" i="3" l="1"/>
  <c r="EO13" i="3" s="1"/>
  <c r="BW81" i="3" s="1"/>
  <c r="CM41" i="3"/>
  <c r="CJ31" i="2" l="1"/>
  <c r="CL127" i="1"/>
  <c r="CM41" i="1"/>
  <c r="CJ93" i="2" l="1"/>
  <c r="CJ166" i="1" l="1"/>
  <c r="CL108" i="1" l="1"/>
  <c r="CM52" i="2" l="1"/>
  <c r="CM46" i="1" l="1"/>
  <c r="CM54" i="1" s="1"/>
  <c r="AO16" i="1" l="1"/>
  <c r="AO15" i="1"/>
  <c r="EO15" i="1" s="1"/>
  <c r="AO12" i="1"/>
  <c r="AO11" i="1"/>
  <c r="EO13" i="1" l="1"/>
  <c r="EO17" i="1"/>
  <c r="CJ102" i="2"/>
  <c r="CM47" i="2"/>
  <c r="CM60" i="2" s="1"/>
  <c r="EO18" i="1" l="1"/>
  <c r="BW179" i="1" s="1"/>
  <c r="AO12" i="2"/>
  <c r="AO13" i="2"/>
  <c r="EO13" i="2" s="1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<sst xmlns="http://schemas.openxmlformats.org/spreadsheetml/2006/main" count="724" uniqueCount="192">
  <si>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</si>
  <si>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</si>
  <si>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</si>
  <si>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</si>
  <si>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</si>
  <si>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</si>
  <si>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</si>
  <si>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</si>
  <si>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</si>
  <si>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</si>
  <si>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</si>
  <si>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</si>
  <si>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</si>
  <si>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</si>
  <si>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</si>
  <si>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</si>
  <si>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</si>
  <si>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</si>
  <si>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</si>
  <si>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</si>
  <si>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</si>
  <si>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</si>
  <si>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</si>
  <si>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</si>
  <si>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</si>
  <si>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</si>
  <si>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</si>
  <si>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</si>
  <si>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</si>
  <si>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</si>
  <si>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</si>
  <si>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</si>
  <si>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</si>
  <si>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</si>
  <si>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</si>
  <si>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</si>
  <si>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</si>
  <si>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</si>
  <si>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</si>
  <si>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</si>
  <si>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</si>
  <si>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</si>
  <si>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</si>
  <si>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</si>
  <si>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</si>
  <si>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</si>
  <si>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</si>
  <si>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</si>
  <si>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</si>
  <si>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</si>
  <si>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</si>
  <si>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</si>
  <si>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</si>
  <si>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</si>
  <si>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</si>
  <si>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</si>
  <si>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</si>
  <si>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</si>
  <si>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</si>
  <si>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</si>
  <si>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</si>
  <si>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</si>
  <si>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</si>
  <si>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</si>
  <si>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</si>
  <si>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</si>
  <si>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</si>
  <si>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</si>
  <si>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</si>
  <si>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</si>
  <si>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</si>
  <si>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</si>
  <si>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</si>
  <si>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</si>
  <si>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</si>
  <si>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</si>
  <si>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</si>
  <si>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</si>
  <si>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</si>
  <si>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</si>
  <si>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</si>
  <si>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</si>
  <si>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</si>
  <si>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</si>
  <si>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</si>
  <si>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</si>
  <si>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</si>
  <si>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</si>
  <si>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</si>
  <si>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</si>
  <si>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</si>
  <si>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</si>
  <si>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</si>
  <si>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</si>
  <si>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</si>
  <si>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</si>
  <si>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</si>
  <si>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</si>
  <si>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</si>
  <si>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</si>
  <si>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</si>
  <si>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</si>
  <si>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</si>
  <si>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</si>
  <si>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</si>
  <si>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</si>
  <si>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</si>
  <si>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</si>
  <si>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</si>
  <si>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</si>
  <si>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</si>
  <si>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</si>
  <si>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</si>
  <si>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</si>
  <si>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</si>
  <si>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</si>
  <si>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</si>
  <si>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</si>
  <si>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</si>
  <si>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</si>
  <si>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</si>
  <si>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</si>
  <si>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</si>
  <si>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</si>
  <si>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</si>
  <si>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</si>
  <si>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</si>
  <si>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</si>
  <si>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</si>
  <si>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</si>
  <si>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</si>
  <si>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</si>
  <si>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</si>
  <si>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</si>
  <si>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</si>
  <si>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</si>
  <si>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</si>
  <si>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</si>
  <si>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</si>
  <si>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</si>
  <si>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</si>
  <si>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</si>
  <si>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</si>
  <si>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</si>
  <si>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</si>
  <si>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</si>
  <si>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</si>
  <si>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</si>
  <si>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</si>
  <si>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</si>
  <si>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</si>
  <si>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</si>
  <si>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</si>
  <si>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</si>
  <si>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</si>
  <si>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</si>
  <si>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</si>
  <si>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</si>
  <si>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</si>
  <si>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</si>
  <si>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</si>
  <si>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</si>
  <si>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</si>
  <si>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</si>
  <si>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</si>
  <si>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</si>
  <si>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</si>
  <si>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</si>
  <si>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</si>
  <si>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</si>
  <si>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</si>
  <si>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</si>
  <si>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</si>
  <si>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</si>
  <si>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</si>
  <si>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</si>
  <si>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</si>
  <si>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</si>
  <si>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</si>
  <si>
    <t>Приобретение грамот и призов</t>
  </si>
  <si>
    <t>ДГПХ</t>
  </si>
  <si>
    <t>Уплата прочих платежей</t>
  </si>
  <si>
    <t xml:space="preserve">Приобретение продуктов для горячего питания </t>
  </si>
  <si>
    <t>Приносящая доход деятельность</t>
  </si>
  <si>
    <t>2. Расчет (обоснование) расходов на уплату налогов, сборов и иных платежей</t>
  </si>
  <si>
    <t>Государственная пошлина</t>
  </si>
  <si>
    <t>Приобретение диз.топлива(отключение э/э)</t>
  </si>
  <si>
    <t>Повышение квалификации</t>
  </si>
  <si>
    <t>ТБО</t>
  </si>
  <si>
    <t>3. Расчет (обоснование) расходов на оплату работ, услуг по содержанию имущества</t>
  </si>
  <si>
    <t>4. Расчет (обоснование) расходов на приобретение основных средств, материальных запасов</t>
  </si>
  <si>
    <t>Возмещение ФСС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</si>
</sst>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70"/>
  <sheetViews>
    <sheetView tabSelected="1" topLeftCell="A40" zoomScaleNormal="100" zoomScaleSheetLayoutView="100" workbookViewId="0">
      <selection activeCell="BW68" sqref="BW68:CL6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0" t="s">
        <v>183</v>
      </c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</row>
    <row r="3" spans="1:161" s="3" customFormat="1" ht="15.75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</row>
    <row r="4" spans="1:161" s="2" customFormat="1" ht="15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</row>
    <row r="5" spans="1:161" s="2" customFormat="1" ht="1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</row>
    <row r="6" spans="1:161" s="34" customFormat="1" ht="13.5" customHeight="1" x14ac:dyDescent="0.2">
      <c r="A6" s="50" t="s">
        <v>4</v>
      </c>
      <c r="B6" s="51"/>
      <c r="C6" s="51"/>
      <c r="D6" s="51"/>
      <c r="E6" s="51"/>
      <c r="F6" s="52"/>
      <c r="G6" s="50" t="s">
        <v>5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  <c r="Y6" s="50" t="s">
        <v>6</v>
      </c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2"/>
      <c r="AO6" s="94" t="s">
        <v>7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6"/>
      <c r="DI6" s="50" t="s">
        <v>8</v>
      </c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2"/>
      <c r="DY6" s="50" t="s">
        <v>103</v>
      </c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2"/>
      <c r="EO6" s="50" t="s">
        <v>9</v>
      </c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2"/>
    </row>
    <row r="7" spans="1:161" s="34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50" t="s">
        <v>10</v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2"/>
      <c r="BF7" s="94" t="s">
        <v>11</v>
      </c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6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34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45">
        <v>1</v>
      </c>
      <c r="B9" s="45"/>
      <c r="C9" s="45"/>
      <c r="D9" s="45"/>
      <c r="E9" s="45"/>
      <c r="F9" s="45"/>
      <c r="G9" s="45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>
        <v>3</v>
      </c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>
        <v>4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>
        <v>5</v>
      </c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>
        <v>6</v>
      </c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>
        <v>7</v>
      </c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>
        <v>8</v>
      </c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>
        <v>9</v>
      </c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>
        <v>10</v>
      </c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  <row r="10" spans="1:161" s="7" customFormat="1" ht="15" customHeight="1" x14ac:dyDescent="0.2">
      <c r="A10" s="100" t="s">
        <v>105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2"/>
    </row>
    <row r="11" spans="1:161" s="7" customFormat="1" ht="27.75" customHeight="1" x14ac:dyDescent="0.2">
      <c r="A11" s="39" t="s">
        <v>17</v>
      </c>
      <c r="B11" s="39"/>
      <c r="C11" s="39"/>
      <c r="D11" s="39"/>
      <c r="E11" s="39"/>
      <c r="F11" s="39"/>
      <c r="G11" s="44" t="s">
        <v>22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2">
        <v>10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>
        <f>BF11+BX11+CQ11</f>
        <v>442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>
        <v>0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>
        <v>0</v>
      </c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>
        <v>442</v>
      </c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>
        <v>20</v>
      </c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>
        <v>1.7</v>
      </c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3">
        <f>Y11*AO11*12*1.7-27.22</f>
        <v>90140.78</v>
      </c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</row>
    <row r="12" spans="1:161" s="7" customFormat="1" ht="15" customHeight="1" x14ac:dyDescent="0.2">
      <c r="A12" s="58" t="s">
        <v>107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/>
      <c r="Y12" s="42" t="s">
        <v>16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 t="s">
        <v>16</v>
      </c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 t="s">
        <v>16</v>
      </c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 t="s">
        <v>16</v>
      </c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 t="s">
        <v>16</v>
      </c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 t="s">
        <v>16</v>
      </c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3">
        <f>EO11</f>
        <v>90140.78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7" customFormat="1" ht="15" customHeight="1" x14ac:dyDescent="0.2">
      <c r="A13" s="58" t="s">
        <v>108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42" t="s">
        <v>16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 t="s">
        <v>16</v>
      </c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 t="s">
        <v>16</v>
      </c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 t="s">
        <v>16</v>
      </c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 t="s">
        <v>16</v>
      </c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 t="s">
        <v>16</v>
      </c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3">
        <f>EO12</f>
        <v>90140.78</v>
      </c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</row>
    <row r="14" spans="1:161" s="7" customFormat="1" ht="15" customHeight="1" x14ac:dyDescent="0.2">
      <c r="A14" s="35"/>
      <c r="B14" s="35"/>
      <c r="C14" s="35"/>
      <c r="D14" s="35"/>
      <c r="E14" s="35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</row>
    <row r="16" spans="1:161" s="4" customFormat="1" ht="41.25" customHeight="1" x14ac:dyDescent="0.2">
      <c r="A16" s="55" t="s">
        <v>159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</row>
    <row r="17" spans="1:105" s="2" customFormat="1" ht="10.5" customHeight="1" x14ac:dyDescent="0.25"/>
    <row r="18" spans="1:105" s="2" customFormat="1" ht="55.5" customHeight="1" x14ac:dyDescent="0.25">
      <c r="A18" s="94" t="s">
        <v>4</v>
      </c>
      <c r="B18" s="95"/>
      <c r="C18" s="95"/>
      <c r="D18" s="95"/>
      <c r="E18" s="95"/>
      <c r="F18" s="96"/>
      <c r="G18" s="94" t="s">
        <v>36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6"/>
      <c r="BW18" s="94" t="s">
        <v>37</v>
      </c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6"/>
      <c r="CM18" s="94" t="s">
        <v>38</v>
      </c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6"/>
    </row>
    <row r="19" spans="1:105" x14ac:dyDescent="0.2">
      <c r="A19" s="97">
        <v>1</v>
      </c>
      <c r="B19" s="98"/>
      <c r="C19" s="98"/>
      <c r="D19" s="98"/>
      <c r="E19" s="98"/>
      <c r="F19" s="99"/>
      <c r="G19" s="97">
        <v>2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9"/>
      <c r="BW19" s="97">
        <v>3</v>
      </c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9"/>
      <c r="CM19" s="97">
        <v>4</v>
      </c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9"/>
    </row>
    <row r="20" spans="1:105" s="2" customFormat="1" ht="21.75" customHeight="1" x14ac:dyDescent="0.25">
      <c r="A20" s="85" t="s">
        <v>17</v>
      </c>
      <c r="B20" s="86"/>
      <c r="C20" s="86"/>
      <c r="D20" s="86"/>
      <c r="E20" s="86"/>
      <c r="F20" s="87"/>
      <c r="G20" s="33"/>
      <c r="H20" s="59" t="s">
        <v>39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60"/>
      <c r="BW20" s="88" t="s">
        <v>16</v>
      </c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90"/>
      <c r="CM20" s="91">
        <f>CM21</f>
        <v>19830.98</v>
      </c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3"/>
    </row>
    <row r="21" spans="1:105" ht="12.75" customHeight="1" x14ac:dyDescent="0.2">
      <c r="A21" s="63" t="s">
        <v>40</v>
      </c>
      <c r="B21" s="64"/>
      <c r="C21" s="64"/>
      <c r="D21" s="64"/>
      <c r="E21" s="64"/>
      <c r="F21" s="65"/>
      <c r="G21" s="10"/>
      <c r="H21" s="69" t="s">
        <v>11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70"/>
      <c r="BW21" s="71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3"/>
      <c r="CM21" s="77">
        <v>19830.98</v>
      </c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9"/>
    </row>
    <row r="22" spans="1:105" ht="12.75" customHeight="1" x14ac:dyDescent="0.2">
      <c r="A22" s="66"/>
      <c r="B22" s="67"/>
      <c r="C22" s="67"/>
      <c r="D22" s="67"/>
      <c r="E22" s="67"/>
      <c r="F22" s="68"/>
      <c r="G22" s="11"/>
      <c r="H22" s="83" t="s">
        <v>41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4"/>
      <c r="BW22" s="74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6"/>
      <c r="CM22" s="80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2"/>
    </row>
    <row r="23" spans="1:105" ht="13.5" customHeight="1" x14ac:dyDescent="0.2">
      <c r="A23" s="39" t="s">
        <v>42</v>
      </c>
      <c r="B23" s="39"/>
      <c r="C23" s="39"/>
      <c r="D23" s="39"/>
      <c r="E23" s="39"/>
      <c r="F23" s="39"/>
      <c r="G23" s="33"/>
      <c r="H23" s="61" t="s">
        <v>43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</row>
    <row r="24" spans="1:105" ht="26.25" customHeight="1" x14ac:dyDescent="0.2">
      <c r="A24" s="39" t="s">
        <v>44</v>
      </c>
      <c r="B24" s="39"/>
      <c r="C24" s="39"/>
      <c r="D24" s="39"/>
      <c r="E24" s="39"/>
      <c r="F24" s="39"/>
      <c r="G24" s="33"/>
      <c r="H24" s="61" t="s">
        <v>45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</row>
    <row r="25" spans="1:105" ht="26.25" customHeight="1" x14ac:dyDescent="0.2">
      <c r="A25" s="39" t="s">
        <v>18</v>
      </c>
      <c r="B25" s="39"/>
      <c r="C25" s="39"/>
      <c r="D25" s="39"/>
      <c r="E25" s="39"/>
      <c r="F25" s="39"/>
      <c r="G25" s="33"/>
      <c r="H25" s="59" t="s">
        <v>46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60"/>
      <c r="BW25" s="42" t="s">
        <v>16</v>
      </c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3">
        <f>CM26+CM29</f>
        <v>61.709999999999994</v>
      </c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</row>
    <row r="26" spans="1:105" x14ac:dyDescent="0.2">
      <c r="A26" s="63" t="s">
        <v>47</v>
      </c>
      <c r="B26" s="64"/>
      <c r="C26" s="64"/>
      <c r="D26" s="64"/>
      <c r="E26" s="64"/>
      <c r="F26" s="65"/>
      <c r="G26" s="10"/>
      <c r="H26" s="69" t="s">
        <v>11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70"/>
      <c r="BW26" s="71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3"/>
      <c r="CM26" s="77">
        <v>57.73</v>
      </c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9"/>
    </row>
    <row r="27" spans="1:105" ht="25.5" customHeight="1" x14ac:dyDescent="0.2">
      <c r="A27" s="66"/>
      <c r="B27" s="67"/>
      <c r="C27" s="67"/>
      <c r="D27" s="67"/>
      <c r="E27" s="67"/>
      <c r="F27" s="68"/>
      <c r="G27" s="11"/>
      <c r="H27" s="83" t="s">
        <v>48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4"/>
      <c r="BW27" s="74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6"/>
      <c r="CM27" s="80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2"/>
    </row>
    <row r="28" spans="1:105" ht="26.25" customHeight="1" x14ac:dyDescent="0.2">
      <c r="A28" s="39" t="s">
        <v>49</v>
      </c>
      <c r="B28" s="39"/>
      <c r="C28" s="39"/>
      <c r="D28" s="39"/>
      <c r="E28" s="39"/>
      <c r="F28" s="39"/>
      <c r="G28" s="33"/>
      <c r="H28" s="61" t="s"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</row>
    <row r="29" spans="1:105" ht="27" customHeight="1" x14ac:dyDescent="0.2">
      <c r="A29" s="39" t="s">
        <v>51</v>
      </c>
      <c r="B29" s="39"/>
      <c r="C29" s="39"/>
      <c r="D29" s="39"/>
      <c r="E29" s="39"/>
      <c r="F29" s="39"/>
      <c r="G29" s="33"/>
      <c r="H29" s="61" t="s">
        <v>52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3">
        <v>3.98</v>
      </c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</row>
    <row r="30" spans="1:105" ht="27" customHeight="1" x14ac:dyDescent="0.2">
      <c r="A30" s="39" t="s">
        <v>53</v>
      </c>
      <c r="B30" s="39"/>
      <c r="C30" s="39"/>
      <c r="D30" s="39"/>
      <c r="E30" s="39"/>
      <c r="F30" s="39"/>
      <c r="G30" s="33"/>
      <c r="H30" s="61" t="s">
        <v>54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</row>
    <row r="31" spans="1:105" ht="27" customHeight="1" x14ac:dyDescent="0.2">
      <c r="A31" s="39" t="s">
        <v>55</v>
      </c>
      <c r="B31" s="39"/>
      <c r="C31" s="39"/>
      <c r="D31" s="39"/>
      <c r="E31" s="39"/>
      <c r="F31" s="39"/>
      <c r="G31" s="33"/>
      <c r="H31" s="61" t="s">
        <v>54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</row>
    <row r="32" spans="1:105" ht="26.25" customHeight="1" x14ac:dyDescent="0.2">
      <c r="A32" s="39" t="s">
        <v>19</v>
      </c>
      <c r="B32" s="39"/>
      <c r="C32" s="39"/>
      <c r="D32" s="39"/>
      <c r="E32" s="39"/>
      <c r="F32" s="39"/>
      <c r="G32" s="33"/>
      <c r="H32" s="59" t="s">
        <v>56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60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3">
        <v>4597.18</v>
      </c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</row>
    <row r="33" spans="1:105" ht="13.5" customHeight="1" x14ac:dyDescent="0.2">
      <c r="A33" s="39"/>
      <c r="B33" s="39"/>
      <c r="C33" s="39"/>
      <c r="D33" s="39"/>
      <c r="E33" s="39"/>
      <c r="F33" s="39"/>
      <c r="G33" s="58" t="s">
        <v>15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1"/>
      <c r="BW33" s="42" t="s">
        <v>16</v>
      </c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3">
        <f>CM20+CM25+CM32</f>
        <v>24489.87</v>
      </c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</row>
    <row r="34" spans="1:105" ht="13.5" customHeight="1" x14ac:dyDescent="0.2">
      <c r="A34" s="39"/>
      <c r="B34" s="39"/>
      <c r="C34" s="39"/>
      <c r="D34" s="39"/>
      <c r="E34" s="39"/>
      <c r="F34" s="39"/>
      <c r="G34" s="58" t="s">
        <v>11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1"/>
      <c r="BW34" s="42" t="s">
        <v>16</v>
      </c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</row>
    <row r="35" spans="1:105" ht="13.5" customHeight="1" x14ac:dyDescent="0.2">
      <c r="A35" s="39"/>
      <c r="B35" s="39"/>
      <c r="C35" s="39"/>
      <c r="D35" s="39"/>
      <c r="E35" s="39"/>
      <c r="F35" s="39"/>
      <c r="G35" s="58" t="s">
        <v>113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1"/>
      <c r="BW35" s="42" t="s">
        <v>16</v>
      </c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3">
        <v>24489.87</v>
      </c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</row>
    <row r="36" spans="1:105" s="2" customFormat="1" ht="3.75" customHeight="1" x14ac:dyDescent="0.25"/>
    <row r="37" spans="1:105" s="12" customFormat="1" ht="48" customHeight="1" x14ac:dyDescent="0.2">
      <c r="A37" s="56" t="s">
        <v>57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</row>
    <row r="38" spans="1:105" ht="38.25" customHeight="1" x14ac:dyDescent="0.2"/>
    <row r="39" spans="1:105" s="4" customFormat="1" ht="14.25" x14ac:dyDescent="0.2">
      <c r="A39" s="49" t="s">
        <v>184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</row>
    <row r="40" spans="1:105" s="2" customFormat="1" ht="6" customHeight="1" x14ac:dyDescent="0.25"/>
    <row r="41" spans="1:105" s="34" customFormat="1" ht="55.5" customHeight="1" x14ac:dyDescent="0.2">
      <c r="A41" s="50" t="s">
        <v>4</v>
      </c>
      <c r="B41" s="51"/>
      <c r="C41" s="51"/>
      <c r="D41" s="51"/>
      <c r="E41" s="51"/>
      <c r="F41" s="51"/>
      <c r="G41" s="52"/>
      <c r="H41" s="50" t="s">
        <v>64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2"/>
      <c r="BD41" s="50" t="s">
        <v>65</v>
      </c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2"/>
      <c r="BT41" s="50" t="s">
        <v>66</v>
      </c>
      <c r="BU41" s="51"/>
      <c r="BV41" s="51"/>
      <c r="BW41" s="51"/>
      <c r="BX41" s="51"/>
      <c r="BY41" s="51"/>
      <c r="BZ41" s="51"/>
      <c r="CA41" s="51"/>
      <c r="CB41" s="51"/>
      <c r="CC41" s="51"/>
      <c r="CD41" s="52"/>
      <c r="CE41" s="50" t="s">
        <v>67</v>
      </c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2"/>
    </row>
    <row r="42" spans="1:105" s="6" customFormat="1" x14ac:dyDescent="0.2">
      <c r="A42" s="45">
        <v>1</v>
      </c>
      <c r="B42" s="45"/>
      <c r="C42" s="45"/>
      <c r="D42" s="45"/>
      <c r="E42" s="45"/>
      <c r="F42" s="45"/>
      <c r="G42" s="45"/>
      <c r="H42" s="45">
        <v>2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>
        <v>3</v>
      </c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>
        <v>4</v>
      </c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>
        <v>5</v>
      </c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</row>
    <row r="43" spans="1:105" s="7" customFormat="1" ht="15" customHeight="1" x14ac:dyDescent="0.2">
      <c r="A43" s="39" t="s">
        <v>17</v>
      </c>
      <c r="B43" s="39"/>
      <c r="C43" s="39"/>
      <c r="D43" s="39"/>
      <c r="E43" s="39"/>
      <c r="F43" s="39"/>
      <c r="G43" s="39"/>
      <c r="H43" s="44" t="s">
        <v>99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</row>
    <row r="44" spans="1:105" s="7" customFormat="1" ht="15" customHeight="1" x14ac:dyDescent="0.2">
      <c r="A44" s="39" t="s">
        <v>18</v>
      </c>
      <c r="B44" s="39"/>
      <c r="C44" s="39"/>
      <c r="D44" s="39"/>
      <c r="E44" s="39"/>
      <c r="F44" s="39"/>
      <c r="G44" s="39"/>
      <c r="H44" s="44" t="s">
        <v>100</v>
      </c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</row>
    <row r="45" spans="1:105" s="7" customFormat="1" ht="15" customHeight="1" x14ac:dyDescent="0.2">
      <c r="A45" s="39" t="s">
        <v>19</v>
      </c>
      <c r="B45" s="39"/>
      <c r="C45" s="39"/>
      <c r="D45" s="39"/>
      <c r="E45" s="39"/>
      <c r="F45" s="39"/>
      <c r="G45" s="39"/>
      <c r="H45" s="44" t="s">
        <v>101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</row>
    <row r="46" spans="1:105" s="7" customFormat="1" ht="15" customHeight="1" x14ac:dyDescent="0.2">
      <c r="A46" s="39" t="s">
        <v>23</v>
      </c>
      <c r="B46" s="39"/>
      <c r="C46" s="39"/>
      <c r="D46" s="39"/>
      <c r="E46" s="39"/>
      <c r="F46" s="39"/>
      <c r="G46" s="39"/>
      <c r="H46" s="44" t="s">
        <v>181</v>
      </c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3">
        <v>650.99</v>
      </c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</row>
    <row r="47" spans="1:105" s="7" customFormat="1" ht="15" customHeight="1" x14ac:dyDescent="0.2">
      <c r="A47" s="39"/>
      <c r="B47" s="39"/>
      <c r="C47" s="39"/>
      <c r="D47" s="39"/>
      <c r="E47" s="39"/>
      <c r="F47" s="39"/>
      <c r="G47" s="39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</row>
    <row r="48" spans="1:105" s="7" customFormat="1" ht="15" customHeight="1" x14ac:dyDescent="0.2">
      <c r="A48" s="39"/>
      <c r="B48" s="39"/>
      <c r="C48" s="39"/>
      <c r="D48" s="39"/>
      <c r="E48" s="39"/>
      <c r="F48" s="39"/>
      <c r="G48" s="39"/>
      <c r="H48" s="40" t="s">
        <v>15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1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 t="s">
        <v>16</v>
      </c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3">
        <f>CE43+CE44+CE45+CE46</f>
        <v>650.99</v>
      </c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</row>
    <row r="49" spans="1:105" s="7" customFormat="1" ht="30.75" customHeight="1" x14ac:dyDescent="0.2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</row>
    <row r="50" spans="1:105" s="4" customFormat="1" ht="14.25" x14ac:dyDescent="0.2">
      <c r="A50" s="49" t="s">
        <v>189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</row>
    <row r="51" spans="1:105" s="2" customFormat="1" ht="10.5" customHeight="1" x14ac:dyDescent="0.25"/>
    <row r="52" spans="1:105" s="38" customFormat="1" ht="45" customHeight="1" x14ac:dyDescent="0.2">
      <c r="A52" s="50" t="s">
        <v>4</v>
      </c>
      <c r="B52" s="51"/>
      <c r="C52" s="51"/>
      <c r="D52" s="51"/>
      <c r="E52" s="51"/>
      <c r="F52" s="51"/>
      <c r="G52" s="52"/>
      <c r="H52" s="50" t="s">
        <v>64</v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2"/>
      <c r="BD52" s="50" t="s">
        <v>90</v>
      </c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2"/>
      <c r="BT52" s="50" t="s">
        <v>91</v>
      </c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2"/>
      <c r="CJ52" s="50" t="s">
        <v>92</v>
      </c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2"/>
    </row>
    <row r="53" spans="1:105" s="6" customFormat="1" x14ac:dyDescent="0.2">
      <c r="A53" s="45">
        <v>1</v>
      </c>
      <c r="B53" s="45"/>
      <c r="C53" s="45"/>
      <c r="D53" s="45"/>
      <c r="E53" s="45"/>
      <c r="F53" s="45"/>
      <c r="G53" s="45"/>
      <c r="H53" s="45">
        <v>2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>
        <v>3</v>
      </c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>
        <v>4</v>
      </c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>
        <v>5</v>
      </c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</row>
    <row r="54" spans="1:105" s="7" customFormat="1" ht="15" customHeight="1" x14ac:dyDescent="0.2">
      <c r="A54" s="39" t="s">
        <v>17</v>
      </c>
      <c r="B54" s="39"/>
      <c r="C54" s="39"/>
      <c r="D54" s="39"/>
      <c r="E54" s="39"/>
      <c r="F54" s="39"/>
      <c r="G54" s="39"/>
      <c r="H54" s="44" t="s">
        <v>191</v>
      </c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2">
        <v>1</v>
      </c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>
        <v>1</v>
      </c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3">
        <v>8357.6200000000008</v>
      </c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</row>
    <row r="55" spans="1:105" s="7" customFormat="1" ht="15" customHeight="1" x14ac:dyDescent="0.2">
      <c r="A55" s="39" t="s">
        <v>18</v>
      </c>
      <c r="B55" s="39"/>
      <c r="C55" s="39"/>
      <c r="D55" s="39"/>
      <c r="E55" s="39"/>
      <c r="F55" s="39"/>
      <c r="G55" s="39"/>
      <c r="H55" s="44" t="s">
        <v>180</v>
      </c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2">
        <v>1</v>
      </c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>
        <v>1</v>
      </c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3">
        <v>29233</v>
      </c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</row>
    <row r="56" spans="1:105" s="7" customFormat="1" ht="15" customHeight="1" x14ac:dyDescent="0.2">
      <c r="A56" s="39"/>
      <c r="B56" s="39"/>
      <c r="C56" s="39"/>
      <c r="D56" s="39"/>
      <c r="E56" s="39"/>
      <c r="F56" s="39"/>
      <c r="G56" s="39"/>
      <c r="H56" s="40" t="s">
        <v>15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1"/>
      <c r="BD56" s="42" t="s">
        <v>16</v>
      </c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 t="s">
        <v>16</v>
      </c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3">
        <f>SUM(CJ54:DA55)</f>
        <v>37590.620000000003</v>
      </c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</row>
    <row r="57" spans="1:105" s="7" customFormat="1" ht="52.5" customHeight="1" x14ac:dyDescent="0.2">
      <c r="A57" s="35"/>
      <c r="B57" s="35"/>
      <c r="C57" s="35"/>
      <c r="D57" s="35"/>
      <c r="E57" s="35"/>
      <c r="F57" s="35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</row>
    <row r="58" spans="1:105" s="4" customFormat="1" ht="28.5" customHeight="1" x14ac:dyDescent="0.2">
      <c r="A58" s="55" t="s">
        <v>190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</row>
    <row r="59" spans="1:105" s="2" customFormat="1" ht="10.5" customHeight="1" x14ac:dyDescent="0.25"/>
    <row r="60" spans="1:105" s="34" customFormat="1" ht="30" customHeight="1" x14ac:dyDescent="0.2">
      <c r="A60" s="50" t="s">
        <v>4</v>
      </c>
      <c r="B60" s="51"/>
      <c r="C60" s="51"/>
      <c r="D60" s="51"/>
      <c r="E60" s="51"/>
      <c r="F60" s="51"/>
      <c r="G60" s="52"/>
      <c r="H60" s="50" t="s">
        <v>64</v>
      </c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2"/>
      <c r="BD60" s="50" t="s">
        <v>86</v>
      </c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2"/>
      <c r="BT60" s="50" t="s">
        <v>97</v>
      </c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2"/>
      <c r="CJ60" s="50" t="s">
        <v>98</v>
      </c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2"/>
    </row>
    <row r="61" spans="1:105" s="6" customFormat="1" x14ac:dyDescent="0.2">
      <c r="A61" s="45"/>
      <c r="B61" s="45"/>
      <c r="C61" s="45"/>
      <c r="D61" s="45"/>
      <c r="E61" s="45"/>
      <c r="F61" s="45"/>
      <c r="G61" s="45"/>
      <c r="H61" s="45">
        <v>1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>
        <v>2</v>
      </c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>
        <v>3</v>
      </c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>
        <v>4</v>
      </c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</row>
    <row r="62" spans="1:105" s="7" customFormat="1" ht="23.25" customHeight="1" x14ac:dyDescent="0.2">
      <c r="A62" s="39" t="s">
        <v>17</v>
      </c>
      <c r="B62" s="39"/>
      <c r="C62" s="39"/>
      <c r="D62" s="39"/>
      <c r="E62" s="39"/>
      <c r="F62" s="39"/>
      <c r="G62" s="39"/>
      <c r="H62" s="44" t="s">
        <v>182</v>
      </c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2">
        <v>0</v>
      </c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3">
        <v>528264.13</v>
      </c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</row>
    <row r="63" spans="1:105" s="7" customFormat="1" ht="15" customHeight="1" x14ac:dyDescent="0.2">
      <c r="A63" s="39"/>
      <c r="B63" s="39"/>
      <c r="C63" s="39"/>
      <c r="D63" s="39"/>
      <c r="E63" s="39"/>
      <c r="F63" s="39"/>
      <c r="G63" s="39"/>
      <c r="H63" s="40" t="s">
        <v>15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1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 t="s">
        <v>16</v>
      </c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3">
        <f>CJ62</f>
        <v>528264.13</v>
      </c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</row>
    <row r="64" spans="1:105" s="7" customFormat="1" ht="15" customHeight="1" x14ac:dyDescent="0.2">
      <c r="A64" s="35"/>
      <c r="B64" s="35"/>
      <c r="C64" s="35"/>
      <c r="D64" s="35"/>
      <c r="E64" s="35"/>
      <c r="F64" s="35"/>
      <c r="G64" s="35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</row>
    <row r="65" spans="1:161" s="7" customFormat="1" ht="15" customHeight="1" x14ac:dyDescent="0.2">
      <c r="A65" s="35"/>
      <c r="B65" s="35"/>
      <c r="C65" s="35"/>
      <c r="D65" s="35"/>
      <c r="E65" s="35"/>
      <c r="F65" s="35"/>
      <c r="G65" s="35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</row>
    <row r="66" spans="1:161" s="7" customFormat="1" ht="15" customHeight="1" x14ac:dyDescent="0.2">
      <c r="A66" s="35"/>
      <c r="B66" s="35"/>
      <c r="C66" s="35"/>
      <c r="D66" s="35"/>
      <c r="E66" s="35"/>
      <c r="F66" s="35"/>
      <c r="G66" s="35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</row>
    <row r="67" spans="1:161" s="4" customFormat="1" ht="24.75" customHeight="1" x14ac:dyDescent="0.2">
      <c r="A67" s="8" t="s">
        <v>133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53">
        <f>EO13+CM35+CJ63+CE48+CJ56</f>
        <v>681136.39</v>
      </c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</row>
    <row r="68" spans="1:161" ht="13.5" customHeight="1" x14ac:dyDescent="0.2">
      <c r="A68" s="46"/>
      <c r="B68" s="46"/>
      <c r="C68" s="46"/>
      <c r="D68" s="46"/>
      <c r="E68" s="46"/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</row>
    <row r="69" spans="1:161" ht="13.5" customHeight="1" x14ac:dyDescent="0.2">
      <c r="A69" s="46"/>
      <c r="B69" s="46"/>
      <c r="C69" s="46"/>
      <c r="D69" s="46"/>
      <c r="E69" s="46"/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</row>
    <row r="70" spans="1:161" ht="13.5" customHeight="1" x14ac:dyDescent="0.2">
      <c r="A70" s="46"/>
      <c r="B70" s="46"/>
      <c r="C70" s="46"/>
      <c r="D70" s="46"/>
      <c r="E70" s="46"/>
      <c r="F70" s="46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</row>
  </sheetData>
  <mergeCells count="222">
    <mergeCell ref="A55:G55"/>
    <mergeCell ref="H55:BC55"/>
    <mergeCell ref="BD55:BS55"/>
    <mergeCell ref="BT55:CI55"/>
    <mergeCell ref="CJ55:DA55"/>
    <mergeCell ref="A56:G56"/>
    <mergeCell ref="H56:BC56"/>
    <mergeCell ref="BD56:BS56"/>
    <mergeCell ref="BT56:CI56"/>
    <mergeCell ref="CJ56:DA56"/>
    <mergeCell ref="A54:G54"/>
    <mergeCell ref="H54:BC54"/>
    <mergeCell ref="BD54:BS54"/>
    <mergeCell ref="BT54:CI54"/>
    <mergeCell ref="CJ54:DA54"/>
    <mergeCell ref="A50:DA50"/>
    <mergeCell ref="A52:G52"/>
    <mergeCell ref="H52:BC52"/>
    <mergeCell ref="BD52:BS52"/>
    <mergeCell ref="BT52:CI52"/>
    <mergeCell ref="CJ52:DA52"/>
    <mergeCell ref="A53:G53"/>
    <mergeCell ref="H53:BC53"/>
    <mergeCell ref="BD53:BS53"/>
    <mergeCell ref="BT53:CI53"/>
    <mergeCell ref="CJ53:DA53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DI13:DX13"/>
    <mergeCell ref="DY13:EN13"/>
    <mergeCell ref="EO13:FE13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A16:DA16"/>
    <mergeCell ref="A18:F18"/>
    <mergeCell ref="G18:BV18"/>
    <mergeCell ref="BW18:CL18"/>
    <mergeCell ref="CM18:DA18"/>
    <mergeCell ref="A19:F19"/>
    <mergeCell ref="G19:BV19"/>
    <mergeCell ref="BW19:CL19"/>
    <mergeCell ref="CM19:DA19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0:F20"/>
    <mergeCell ref="H20:BV20"/>
    <mergeCell ref="BW20:CL20"/>
    <mergeCell ref="CM20:DA20"/>
    <mergeCell ref="A21:F22"/>
    <mergeCell ref="H21:BV21"/>
    <mergeCell ref="BW21:CL22"/>
    <mergeCell ref="CM21:DA22"/>
    <mergeCell ref="H22:BV22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37:DA37"/>
    <mergeCell ref="A34:F34"/>
    <mergeCell ref="G34:BV34"/>
    <mergeCell ref="BW34:CL34"/>
    <mergeCell ref="CM34:DA34"/>
    <mergeCell ref="A35:F35"/>
    <mergeCell ref="G35:BV35"/>
    <mergeCell ref="BW35:CL35"/>
    <mergeCell ref="CM35:DA35"/>
    <mergeCell ref="BD62:BS62"/>
    <mergeCell ref="BT62:CI62"/>
    <mergeCell ref="CJ62:DA62"/>
    <mergeCell ref="A61:G61"/>
    <mergeCell ref="H61:BC61"/>
    <mergeCell ref="BD61:BS61"/>
    <mergeCell ref="BT61:CI61"/>
    <mergeCell ref="CJ61:DA61"/>
    <mergeCell ref="A58:DA58"/>
    <mergeCell ref="A60:G60"/>
    <mergeCell ref="H60:BC60"/>
    <mergeCell ref="BD60:BS60"/>
    <mergeCell ref="BT60:CI60"/>
    <mergeCell ref="CJ60:DA60"/>
    <mergeCell ref="A70:F70"/>
    <mergeCell ref="G70:BV70"/>
    <mergeCell ref="BW70:CL70"/>
    <mergeCell ref="A39:DA39"/>
    <mergeCell ref="A41:G41"/>
    <mergeCell ref="H41:BC41"/>
    <mergeCell ref="BD41:BS41"/>
    <mergeCell ref="BT41:CD41"/>
    <mergeCell ref="CE41:DA41"/>
    <mergeCell ref="A42:G42"/>
    <mergeCell ref="A68:F68"/>
    <mergeCell ref="G68:BV68"/>
    <mergeCell ref="BW68:CL68"/>
    <mergeCell ref="A69:F69"/>
    <mergeCell ref="G69:BV69"/>
    <mergeCell ref="BW69:CL69"/>
    <mergeCell ref="A63:G63"/>
    <mergeCell ref="H63:BC63"/>
    <mergeCell ref="BD63:BS63"/>
    <mergeCell ref="BT63:CI63"/>
    <mergeCell ref="CJ63:DA63"/>
    <mergeCell ref="BW67:CL67"/>
    <mergeCell ref="A62:G62"/>
    <mergeCell ref="H62:BC62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45:G45"/>
    <mergeCell ref="H45:BC45"/>
    <mergeCell ref="BD45:BS45"/>
    <mergeCell ref="BT45:CD45"/>
    <mergeCell ref="CE45:DA45"/>
    <mergeCell ref="A48:G48"/>
    <mergeCell ref="H48:BC48"/>
    <mergeCell ref="BD48:BS48"/>
    <mergeCell ref="BT48:CD48"/>
    <mergeCell ref="CE48:DA48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2"/>
  <sheetViews>
    <sheetView topLeftCell="A134" zoomScaleNormal="100" zoomScaleSheetLayoutView="100" workbookViewId="0">
      <selection activeCell="A137" sqref="A137:XFD15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0" t="s">
        <v>138</v>
      </c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</row>
    <row r="3" spans="1:161" s="3" customFormat="1" ht="15.75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</row>
    <row r="4" spans="1:161" s="2" customFormat="1" ht="15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</row>
    <row r="5" spans="1:161" s="2" customFormat="1" ht="1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</row>
    <row r="6" spans="1:161" s="5" customFormat="1" ht="13.5" customHeight="1" x14ac:dyDescent="0.2">
      <c r="A6" s="50" t="s">
        <v>4</v>
      </c>
      <c r="B6" s="51"/>
      <c r="C6" s="51"/>
      <c r="D6" s="51"/>
      <c r="E6" s="51"/>
      <c r="F6" s="52"/>
      <c r="G6" s="50" t="s">
        <v>5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  <c r="Y6" s="50" t="s">
        <v>6</v>
      </c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2"/>
      <c r="AO6" s="94" t="s">
        <v>7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6"/>
      <c r="DI6" s="50" t="s">
        <v>8</v>
      </c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2"/>
      <c r="DY6" s="50" t="s">
        <v>103</v>
      </c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2"/>
      <c r="EO6" s="50" t="s">
        <v>9</v>
      </c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2"/>
    </row>
    <row r="7" spans="1:161" s="5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50" t="s">
        <v>10</v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2"/>
      <c r="BF7" s="94" t="s">
        <v>11</v>
      </c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6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5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45">
        <v>1</v>
      </c>
      <c r="B9" s="45"/>
      <c r="C9" s="45"/>
      <c r="D9" s="45"/>
      <c r="E9" s="45"/>
      <c r="F9" s="45"/>
      <c r="G9" s="45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>
        <v>3</v>
      </c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>
        <v>4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>
        <v>5</v>
      </c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>
        <v>6</v>
      </c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>
        <v>7</v>
      </c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>
        <v>8</v>
      </c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>
        <v>9</v>
      </c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>
        <v>10</v>
      </c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  <row r="10" spans="1:161" s="7" customFormat="1" ht="15" customHeight="1" x14ac:dyDescent="0.2">
      <c r="A10" s="100" t="s">
        <v>104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2"/>
    </row>
    <row r="11" spans="1:161" s="7" customFormat="1" ht="15" customHeight="1" x14ac:dyDescent="0.2">
      <c r="A11" s="39" t="s">
        <v>17</v>
      </c>
      <c r="B11" s="39"/>
      <c r="C11" s="39"/>
      <c r="D11" s="39"/>
      <c r="E11" s="39"/>
      <c r="F11" s="39"/>
      <c r="G11" s="44" t="s">
        <v>21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2">
        <v>0.5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>
        <f>BF11+CQ11</f>
        <v>7517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>
        <v>6804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>
        <v>713</v>
      </c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>
        <v>1.7</v>
      </c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3">
        <f>Y11*AO11*DY11*12-7.47</f>
        <v>76665.929999999993</v>
      </c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</row>
    <row r="12" spans="1:161" s="7" customFormat="1" ht="24" customHeight="1" x14ac:dyDescent="0.2">
      <c r="A12" s="39" t="s">
        <v>18</v>
      </c>
      <c r="B12" s="39"/>
      <c r="C12" s="39"/>
      <c r="D12" s="39"/>
      <c r="E12" s="39"/>
      <c r="F12" s="39"/>
      <c r="G12" s="44" t="s">
        <v>24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2">
        <v>2.5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>
        <f>BF12+BX12+CQ12</f>
        <v>9981</v>
      </c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>
        <v>4274</v>
      </c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>
        <v>482</v>
      </c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>
        <v>5225</v>
      </c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>
        <v>1.7</v>
      </c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3">
        <f>Y12*AO12*DY12*12</f>
        <v>509031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7" customFormat="1" ht="15" customHeight="1" x14ac:dyDescent="0.2">
      <c r="A13" s="58" t="s">
        <v>106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42" t="s">
        <v>16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 t="s">
        <v>16</v>
      </c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 t="s">
        <v>16</v>
      </c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 t="s">
        <v>16</v>
      </c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 t="s">
        <v>16</v>
      </c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 t="s">
        <v>16</v>
      </c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3">
        <f>EO11+EO12</f>
        <v>585696.92999999993</v>
      </c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</row>
    <row r="14" spans="1:161" s="7" customFormat="1" ht="15" customHeight="1" x14ac:dyDescent="0.2">
      <c r="A14" s="100" t="s">
        <v>105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2"/>
    </row>
    <row r="15" spans="1:161" s="7" customFormat="1" ht="15" customHeight="1" x14ac:dyDescent="0.2">
      <c r="A15" s="39" t="s">
        <v>17</v>
      </c>
      <c r="B15" s="39"/>
      <c r="C15" s="39"/>
      <c r="D15" s="39"/>
      <c r="E15" s="39"/>
      <c r="F15" s="39"/>
      <c r="G15" s="44" t="s">
        <v>21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2">
        <v>0.5</v>
      </c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>
        <f>BF15+CQ15</f>
        <v>10212</v>
      </c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>
        <v>6804</v>
      </c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>
        <v>3408</v>
      </c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>
        <v>1.7</v>
      </c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3">
        <f>AO15*Y15*DY15*12</f>
        <v>104162.4</v>
      </c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</row>
    <row r="16" spans="1:161" s="7" customFormat="1" ht="24" customHeight="1" x14ac:dyDescent="0.2">
      <c r="A16" s="39" t="s">
        <v>18</v>
      </c>
      <c r="B16" s="39"/>
      <c r="C16" s="39"/>
      <c r="D16" s="39"/>
      <c r="E16" s="39"/>
      <c r="F16" s="39"/>
      <c r="G16" s="44" t="s">
        <v>24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2">
        <v>8.15</v>
      </c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>
        <f>BF16+BX16+CQ16</f>
        <v>11568</v>
      </c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>
        <v>5445</v>
      </c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>
        <v>268</v>
      </c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>
        <v>5855</v>
      </c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>
        <v>1.7</v>
      </c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3">
        <f>AO16*Y16*DY16*12+2.28</f>
        <v>1923297.9599999997</v>
      </c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</row>
    <row r="17" spans="1:161" s="7" customFormat="1" ht="15" customHeight="1" x14ac:dyDescent="0.2">
      <c r="A17" s="58" t="s">
        <v>107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Y17" s="42" t="s">
        <v>16</v>
      </c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 t="s">
        <v>16</v>
      </c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 t="s">
        <v>16</v>
      </c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 t="s">
        <v>16</v>
      </c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 t="s">
        <v>16</v>
      </c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 t="s">
        <v>16</v>
      </c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3">
        <f>EO15+EO16</f>
        <v>2027460.3599999996</v>
      </c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</row>
    <row r="18" spans="1:161" s="7" customFormat="1" ht="15" customHeight="1" x14ac:dyDescent="0.2">
      <c r="A18" s="58" t="s">
        <v>108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  <c r="Y18" s="42" t="s">
        <v>16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 t="s">
        <v>16</v>
      </c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 t="s">
        <v>16</v>
      </c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 t="s">
        <v>16</v>
      </c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 t="s">
        <v>16</v>
      </c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 t="s">
        <v>16</v>
      </c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3">
        <f>EO13+EO17</f>
        <v>2613157.2899999996</v>
      </c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</row>
    <row r="20" spans="1:161" s="4" customFormat="1" ht="14.25" x14ac:dyDescent="0.2">
      <c r="A20" s="49" t="s">
        <v>25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50" t="s">
        <v>4</v>
      </c>
      <c r="B22" s="51"/>
      <c r="C22" s="51"/>
      <c r="D22" s="51"/>
      <c r="E22" s="51"/>
      <c r="F22" s="52"/>
      <c r="G22" s="50" t="s">
        <v>26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/>
      <c r="AE22" s="50" t="s">
        <v>27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2"/>
      <c r="BD22" s="50" t="s">
        <v>28</v>
      </c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2"/>
      <c r="BT22" s="50" t="s">
        <v>29</v>
      </c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2"/>
      <c r="CJ22" s="50" t="s">
        <v>30</v>
      </c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2"/>
    </row>
    <row r="23" spans="1:161" s="6" customFormat="1" x14ac:dyDescent="0.2">
      <c r="A23" s="45">
        <v>1</v>
      </c>
      <c r="B23" s="45"/>
      <c r="C23" s="45"/>
      <c r="D23" s="45"/>
      <c r="E23" s="45"/>
      <c r="F23" s="45"/>
      <c r="G23" s="45">
        <v>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>
        <v>3</v>
      </c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>
        <v>4</v>
      </c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>
        <v>5</v>
      </c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>
        <v>6</v>
      </c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</row>
    <row r="24" spans="1:161" s="7" customFormat="1" ht="15" customHeight="1" x14ac:dyDescent="0.2">
      <c r="A24" s="39" t="s">
        <v>17</v>
      </c>
      <c r="B24" s="39"/>
      <c r="C24" s="39"/>
      <c r="D24" s="39"/>
      <c r="E24" s="39"/>
      <c r="F24" s="39"/>
      <c r="G24" s="44" t="s">
        <v>109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2">
        <v>100</v>
      </c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>
        <v>2</v>
      </c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>
        <v>5</v>
      </c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>
        <v>1100</v>
      </c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</row>
    <row r="25" spans="1:161" s="7" customFormat="1" ht="15" customHeight="1" x14ac:dyDescent="0.2">
      <c r="A25" s="39" t="s">
        <v>18</v>
      </c>
      <c r="B25" s="39"/>
      <c r="C25" s="39"/>
      <c r="D25" s="39"/>
      <c r="E25" s="39"/>
      <c r="F25" s="39"/>
      <c r="G25" s="44" t="s">
        <v>111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2">
        <v>1200</v>
      </c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>
        <v>1</v>
      </c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>
        <v>5</v>
      </c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>
        <v>6000</v>
      </c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</row>
    <row r="26" spans="1:161" s="7" customFormat="1" ht="15" customHeight="1" x14ac:dyDescent="0.2">
      <c r="A26" s="39" t="s">
        <v>19</v>
      </c>
      <c r="B26" s="39"/>
      <c r="C26" s="39"/>
      <c r="D26" s="39"/>
      <c r="E26" s="39"/>
      <c r="F26" s="39"/>
      <c r="G26" s="44" t="s">
        <v>110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2">
        <v>1322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>
        <v>2</v>
      </c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3">
        <f>2644+2649</f>
        <v>5293</v>
      </c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</row>
    <row r="27" spans="1:161" s="7" customFormat="1" ht="15" customHeight="1" x14ac:dyDescent="0.2">
      <c r="A27" s="39"/>
      <c r="B27" s="39"/>
      <c r="C27" s="39"/>
      <c r="D27" s="39"/>
      <c r="E27" s="39"/>
      <c r="F27" s="39"/>
      <c r="G27" s="40" t="s">
        <v>15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1"/>
      <c r="AE27" s="42" t="s">
        <v>16</v>
      </c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 t="s">
        <v>16</v>
      </c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 t="s">
        <v>16</v>
      </c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3">
        <f>CJ26+CJ24+CJ25</f>
        <v>12393</v>
      </c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</row>
    <row r="28" spans="1:161" s="2" customFormat="1" ht="12" customHeight="1" x14ac:dyDescent="0.25"/>
    <row r="29" spans="1:161" s="4" customFormat="1" ht="14.25" x14ac:dyDescent="0.2">
      <c r="A29" s="49" t="s">
        <v>31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</row>
    <row r="30" spans="1:161" s="2" customFormat="1" ht="10.5" customHeight="1" x14ac:dyDescent="0.25"/>
    <row r="31" spans="1:161" s="5" customFormat="1" ht="55.5" customHeight="1" x14ac:dyDescent="0.2">
      <c r="A31" s="50" t="s">
        <v>4</v>
      </c>
      <c r="B31" s="51"/>
      <c r="C31" s="51"/>
      <c r="D31" s="51"/>
      <c r="E31" s="51"/>
      <c r="F31" s="52"/>
      <c r="G31" s="50" t="s">
        <v>26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2"/>
      <c r="AE31" s="50" t="s">
        <v>32</v>
      </c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2"/>
      <c r="AZ31" s="50" t="s">
        <v>33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2"/>
      <c r="BR31" s="50" t="s">
        <v>34</v>
      </c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2"/>
      <c r="CJ31" s="50" t="s">
        <v>30</v>
      </c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2"/>
    </row>
    <row r="32" spans="1:161" s="6" customFormat="1" x14ac:dyDescent="0.2">
      <c r="A32" s="45">
        <v>1</v>
      </c>
      <c r="B32" s="45"/>
      <c r="C32" s="45"/>
      <c r="D32" s="45"/>
      <c r="E32" s="45"/>
      <c r="F32" s="45"/>
      <c r="G32" s="45">
        <v>2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>
        <v>3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>
        <v>4</v>
      </c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>
        <v>5</v>
      </c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>
        <v>6</v>
      </c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</row>
    <row r="33" spans="1:105" s="7" customFormat="1" ht="15" customHeight="1" x14ac:dyDescent="0.2">
      <c r="A33" s="39"/>
      <c r="B33" s="39"/>
      <c r="C33" s="39"/>
      <c r="D33" s="39"/>
      <c r="E33" s="39"/>
      <c r="F33" s="39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</row>
    <row r="34" spans="1:105" s="7" customFormat="1" ht="15" customHeight="1" x14ac:dyDescent="0.2">
      <c r="A34" s="39"/>
      <c r="B34" s="39"/>
      <c r="C34" s="39"/>
      <c r="D34" s="39"/>
      <c r="E34" s="39"/>
      <c r="F34" s="39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</row>
    <row r="35" spans="1:105" s="7" customFormat="1" ht="15" customHeight="1" x14ac:dyDescent="0.2">
      <c r="A35" s="39"/>
      <c r="B35" s="39"/>
      <c r="C35" s="39"/>
      <c r="D35" s="39"/>
      <c r="E35" s="39"/>
      <c r="F35" s="39"/>
      <c r="G35" s="40" t="s">
        <v>15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1"/>
      <c r="AE35" s="42" t="s">
        <v>16</v>
      </c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 t="s">
        <v>16</v>
      </c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 t="s">
        <v>16</v>
      </c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</row>
    <row r="36" spans="1:105" s="2" customFormat="1" ht="12" customHeight="1" x14ac:dyDescent="0.25"/>
    <row r="37" spans="1:105" s="4" customFormat="1" ht="41.25" customHeight="1" x14ac:dyDescent="0.2">
      <c r="A37" s="55" t="s">
        <v>35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</row>
    <row r="38" spans="1:105" s="2" customFormat="1" ht="10.5" customHeight="1" x14ac:dyDescent="0.25"/>
    <row r="39" spans="1:105" s="2" customFormat="1" ht="55.5" customHeight="1" x14ac:dyDescent="0.25">
      <c r="A39" s="50" t="s">
        <v>4</v>
      </c>
      <c r="B39" s="51"/>
      <c r="C39" s="51"/>
      <c r="D39" s="51"/>
      <c r="E39" s="51"/>
      <c r="F39" s="52"/>
      <c r="G39" s="50" t="s">
        <v>36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2"/>
      <c r="BW39" s="50" t="s">
        <v>37</v>
      </c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2"/>
      <c r="CM39" s="50" t="s">
        <v>38</v>
      </c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6"/>
    </row>
    <row r="40" spans="1:105" x14ac:dyDescent="0.2">
      <c r="A40" s="45">
        <v>1</v>
      </c>
      <c r="B40" s="45"/>
      <c r="C40" s="45"/>
      <c r="D40" s="45"/>
      <c r="E40" s="45"/>
      <c r="F40" s="45"/>
      <c r="G40" s="45">
        <v>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>
        <v>3</v>
      </c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>
        <v>4</v>
      </c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</row>
    <row r="41" spans="1:105" s="2" customFormat="1" ht="21.75" customHeight="1" x14ac:dyDescent="0.25">
      <c r="A41" s="39" t="s">
        <v>17</v>
      </c>
      <c r="B41" s="39"/>
      <c r="C41" s="39"/>
      <c r="D41" s="39"/>
      <c r="E41" s="39"/>
      <c r="F41" s="39"/>
      <c r="G41" s="9"/>
      <c r="H41" s="59" t="s">
        <v>39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60"/>
      <c r="BW41" s="42" t="s">
        <v>16</v>
      </c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3">
        <f>CM42</f>
        <v>574894.6</v>
      </c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</row>
    <row r="42" spans="1:105" x14ac:dyDescent="0.2">
      <c r="A42" s="63" t="s">
        <v>40</v>
      </c>
      <c r="B42" s="64"/>
      <c r="C42" s="64"/>
      <c r="D42" s="64"/>
      <c r="E42" s="64"/>
      <c r="F42" s="65"/>
      <c r="G42" s="10"/>
      <c r="H42" s="69" t="s">
        <v>11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70"/>
      <c r="BW42" s="71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3"/>
      <c r="CM42" s="77">
        <v>574894.6</v>
      </c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9"/>
    </row>
    <row r="43" spans="1:105" x14ac:dyDescent="0.2">
      <c r="A43" s="66"/>
      <c r="B43" s="67"/>
      <c r="C43" s="67"/>
      <c r="D43" s="67"/>
      <c r="E43" s="67"/>
      <c r="F43" s="68"/>
      <c r="G43" s="11"/>
      <c r="H43" s="83" t="s">
        <v>41</v>
      </c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4"/>
      <c r="BW43" s="74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6"/>
      <c r="CM43" s="80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2"/>
    </row>
    <row r="44" spans="1:105" ht="13.5" customHeight="1" x14ac:dyDescent="0.2">
      <c r="A44" s="39" t="s">
        <v>42</v>
      </c>
      <c r="B44" s="39"/>
      <c r="C44" s="39"/>
      <c r="D44" s="39"/>
      <c r="E44" s="39"/>
      <c r="F44" s="39"/>
      <c r="G44" s="9"/>
      <c r="H44" s="61" t="s">
        <v>43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</row>
    <row r="45" spans="1:105" ht="26.25" customHeight="1" x14ac:dyDescent="0.2">
      <c r="A45" s="39" t="s">
        <v>44</v>
      </c>
      <c r="B45" s="39"/>
      <c r="C45" s="39"/>
      <c r="D45" s="39"/>
      <c r="E45" s="39"/>
      <c r="F45" s="39"/>
      <c r="G45" s="9"/>
      <c r="H45" s="61" t="s">
        <v>45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</row>
    <row r="46" spans="1:105" ht="26.25" customHeight="1" x14ac:dyDescent="0.2">
      <c r="A46" s="39" t="s">
        <v>18</v>
      </c>
      <c r="B46" s="39"/>
      <c r="C46" s="39"/>
      <c r="D46" s="39"/>
      <c r="E46" s="39"/>
      <c r="F46" s="39"/>
      <c r="G46" s="9"/>
      <c r="H46" s="59" t="s">
        <v>46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60"/>
      <c r="BW46" s="42" t="s">
        <v>16</v>
      </c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3">
        <f>CM47+CM50</f>
        <v>64397.95</v>
      </c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</row>
    <row r="47" spans="1:105" x14ac:dyDescent="0.2">
      <c r="A47" s="63" t="s">
        <v>47</v>
      </c>
      <c r="B47" s="64"/>
      <c r="C47" s="64"/>
      <c r="D47" s="64"/>
      <c r="E47" s="64"/>
      <c r="F47" s="65"/>
      <c r="G47" s="10"/>
      <c r="H47" s="69" t="s">
        <v>11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70"/>
      <c r="BW47" s="71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3"/>
      <c r="CM47" s="77">
        <v>59171.64</v>
      </c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9"/>
    </row>
    <row r="48" spans="1:105" ht="25.5" customHeight="1" x14ac:dyDescent="0.2">
      <c r="A48" s="66"/>
      <c r="B48" s="67"/>
      <c r="C48" s="67"/>
      <c r="D48" s="67"/>
      <c r="E48" s="67"/>
      <c r="F48" s="68"/>
      <c r="G48" s="11"/>
      <c r="H48" s="83" t="s">
        <v>48</v>
      </c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4"/>
      <c r="BW48" s="74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6"/>
      <c r="CM48" s="80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2"/>
    </row>
    <row r="49" spans="1:105" ht="26.25" customHeight="1" x14ac:dyDescent="0.2">
      <c r="A49" s="39" t="s">
        <v>49</v>
      </c>
      <c r="B49" s="39"/>
      <c r="C49" s="39"/>
      <c r="D49" s="39"/>
      <c r="E49" s="39"/>
      <c r="F49" s="39"/>
      <c r="G49" s="9"/>
      <c r="H49" s="61" t="s"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</row>
    <row r="50" spans="1:105" ht="27" customHeight="1" x14ac:dyDescent="0.2">
      <c r="A50" s="39" t="s">
        <v>51</v>
      </c>
      <c r="B50" s="39"/>
      <c r="C50" s="39"/>
      <c r="D50" s="39"/>
      <c r="E50" s="39"/>
      <c r="F50" s="39"/>
      <c r="G50" s="9"/>
      <c r="H50" s="61" t="s">
        <v>52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3">
        <v>5226.3100000000004</v>
      </c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</row>
    <row r="51" spans="1:105" ht="27" customHeight="1" x14ac:dyDescent="0.2">
      <c r="A51" s="39" t="s">
        <v>53</v>
      </c>
      <c r="B51" s="39"/>
      <c r="C51" s="39"/>
      <c r="D51" s="39"/>
      <c r="E51" s="39"/>
      <c r="F51" s="39"/>
      <c r="G51" s="9"/>
      <c r="H51" s="61" t="s">
        <v>54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</row>
    <row r="52" spans="1:105" ht="27" customHeight="1" x14ac:dyDescent="0.2">
      <c r="A52" s="39" t="s">
        <v>55</v>
      </c>
      <c r="B52" s="39"/>
      <c r="C52" s="39"/>
      <c r="D52" s="39"/>
      <c r="E52" s="39"/>
      <c r="F52" s="39"/>
      <c r="G52" s="9"/>
      <c r="H52" s="61" t="s">
        <v>54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</row>
    <row r="53" spans="1:105" ht="26.25" customHeight="1" x14ac:dyDescent="0.2">
      <c r="A53" s="39" t="s">
        <v>19</v>
      </c>
      <c r="B53" s="39"/>
      <c r="C53" s="39"/>
      <c r="D53" s="39"/>
      <c r="E53" s="39"/>
      <c r="F53" s="39"/>
      <c r="G53" s="9"/>
      <c r="H53" s="59" t="s">
        <v>56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60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3">
        <v>133271.01999999999</v>
      </c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</row>
    <row r="54" spans="1:105" ht="13.5" customHeight="1" x14ac:dyDescent="0.2">
      <c r="A54" s="39"/>
      <c r="B54" s="39"/>
      <c r="C54" s="39"/>
      <c r="D54" s="39"/>
      <c r="E54" s="39"/>
      <c r="F54" s="39"/>
      <c r="G54" s="58" t="s">
        <v>15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1"/>
      <c r="BW54" s="42" t="s">
        <v>16</v>
      </c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3">
        <f>CM41+CM46+CM53</f>
        <v>772563.57</v>
      </c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</row>
    <row r="55" spans="1:105" ht="13.5" customHeight="1" x14ac:dyDescent="0.2">
      <c r="A55" s="39"/>
      <c r="B55" s="39"/>
      <c r="C55" s="39"/>
      <c r="D55" s="39"/>
      <c r="E55" s="39"/>
      <c r="F55" s="39"/>
      <c r="G55" s="58" t="s">
        <v>11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1"/>
      <c r="BW55" s="42" t="s">
        <v>16</v>
      </c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</row>
    <row r="56" spans="1:105" ht="13.5" customHeight="1" x14ac:dyDescent="0.2">
      <c r="A56" s="39"/>
      <c r="B56" s="39"/>
      <c r="C56" s="39"/>
      <c r="D56" s="39"/>
      <c r="E56" s="39"/>
      <c r="F56" s="39"/>
      <c r="G56" s="58" t="s">
        <v>112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1"/>
      <c r="BW56" s="42" t="s">
        <v>16</v>
      </c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3">
        <v>176277.91</v>
      </c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</row>
    <row r="57" spans="1:105" ht="13.5" customHeight="1" x14ac:dyDescent="0.2">
      <c r="A57" s="39"/>
      <c r="B57" s="39"/>
      <c r="C57" s="39"/>
      <c r="D57" s="39"/>
      <c r="E57" s="39"/>
      <c r="F57" s="39"/>
      <c r="G57" s="58" t="s">
        <v>113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1"/>
      <c r="BW57" s="42" t="s">
        <v>16</v>
      </c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3">
        <v>596285.66</v>
      </c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</row>
    <row r="58" spans="1:105" s="2" customFormat="1" ht="3.75" customHeight="1" x14ac:dyDescent="0.25"/>
    <row r="59" spans="1:105" s="12" customFormat="1" ht="48" customHeight="1" x14ac:dyDescent="0.2">
      <c r="A59" s="56" t="s">
        <v>57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</row>
    <row r="60" spans="1:105" s="2" customFormat="1" ht="12" customHeight="1" x14ac:dyDescent="0.25"/>
    <row r="61" spans="1:105" s="4" customFormat="1" ht="14.25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</row>
    <row r="62" spans="1:105" s="2" customFormat="1" ht="6" customHeight="1" x14ac:dyDescent="0.25"/>
    <row r="63" spans="1:105" s="5" customFormat="1" ht="45" customHeight="1" x14ac:dyDescent="0.2">
      <c r="A63" s="50" t="s">
        <v>4</v>
      </c>
      <c r="B63" s="51"/>
      <c r="C63" s="51"/>
      <c r="D63" s="51"/>
      <c r="E63" s="51"/>
      <c r="F63" s="51"/>
      <c r="G63" s="52"/>
      <c r="H63" s="50" t="s">
        <v>59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2"/>
      <c r="BD63" s="50" t="s">
        <v>60</v>
      </c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2"/>
      <c r="BT63" s="50" t="s">
        <v>61</v>
      </c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2"/>
      <c r="CJ63" s="50" t="s">
        <v>62</v>
      </c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2"/>
    </row>
    <row r="64" spans="1:105" s="6" customFormat="1" x14ac:dyDescent="0.2">
      <c r="A64" s="45">
        <v>1</v>
      </c>
      <c r="B64" s="45"/>
      <c r="C64" s="45"/>
      <c r="D64" s="45"/>
      <c r="E64" s="45"/>
      <c r="F64" s="45"/>
      <c r="G64" s="45"/>
      <c r="H64" s="45">
        <v>2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>
        <v>3</v>
      </c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>
        <v>4</v>
      </c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>
        <v>5</v>
      </c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</row>
    <row r="65" spans="1:105" s="7" customFormat="1" ht="15" customHeight="1" x14ac:dyDescent="0.2">
      <c r="A65" s="39" t="s">
        <v>114</v>
      </c>
      <c r="B65" s="39"/>
      <c r="C65" s="39"/>
      <c r="D65" s="39"/>
      <c r="E65" s="39"/>
      <c r="F65" s="39"/>
      <c r="G65" s="39"/>
      <c r="H65" s="44" t="s">
        <v>115</v>
      </c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>
        <v>0</v>
      </c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</row>
    <row r="66" spans="1:105" s="7" customFormat="1" ht="15" customHeight="1" x14ac:dyDescent="0.2">
      <c r="A66" s="39"/>
      <c r="B66" s="39"/>
      <c r="C66" s="39"/>
      <c r="D66" s="39"/>
      <c r="E66" s="39"/>
      <c r="F66" s="39"/>
      <c r="G66" s="39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</row>
    <row r="67" spans="1:105" s="7" customFormat="1" ht="15" customHeight="1" x14ac:dyDescent="0.2">
      <c r="A67" s="39"/>
      <c r="B67" s="39"/>
      <c r="C67" s="39"/>
      <c r="D67" s="39"/>
      <c r="E67" s="39"/>
      <c r="F67" s="39"/>
      <c r="G67" s="39"/>
      <c r="H67" s="40" t="s">
        <v>15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1"/>
      <c r="BD67" s="42" t="s">
        <v>16</v>
      </c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 t="s">
        <v>16</v>
      </c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>
        <v>0</v>
      </c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ht="12" customHeight="1" x14ac:dyDescent="0.2"/>
    <row r="69" spans="1:105" s="4" customFormat="1" ht="14.25" x14ac:dyDescent="0.2">
      <c r="A69" s="49" t="s">
        <v>63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</row>
    <row r="70" spans="1:105" s="2" customFormat="1" ht="6" customHeight="1" x14ac:dyDescent="0.25"/>
    <row r="71" spans="1:105" s="5" customFormat="1" ht="55.5" customHeight="1" x14ac:dyDescent="0.2">
      <c r="A71" s="50" t="s">
        <v>4</v>
      </c>
      <c r="B71" s="51"/>
      <c r="C71" s="51"/>
      <c r="D71" s="51"/>
      <c r="E71" s="51"/>
      <c r="F71" s="51"/>
      <c r="G71" s="52"/>
      <c r="H71" s="50" t="s">
        <v>64</v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2"/>
      <c r="BD71" s="50" t="s">
        <v>65</v>
      </c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2"/>
      <c r="BT71" s="50" t="s">
        <v>66</v>
      </c>
      <c r="BU71" s="51"/>
      <c r="BV71" s="51"/>
      <c r="BW71" s="51"/>
      <c r="BX71" s="51"/>
      <c r="BY71" s="51"/>
      <c r="BZ71" s="51"/>
      <c r="CA71" s="51"/>
      <c r="CB71" s="51"/>
      <c r="CC71" s="51"/>
      <c r="CD71" s="52"/>
      <c r="CE71" s="50" t="s">
        <v>67</v>
      </c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2"/>
    </row>
    <row r="72" spans="1:105" s="6" customFormat="1" x14ac:dyDescent="0.2">
      <c r="A72" s="45">
        <v>1</v>
      </c>
      <c r="B72" s="45"/>
      <c r="C72" s="45"/>
      <c r="D72" s="45"/>
      <c r="E72" s="45"/>
      <c r="F72" s="45"/>
      <c r="G72" s="45"/>
      <c r="H72" s="45">
        <v>2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>
        <v>3</v>
      </c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>
        <v>4</v>
      </c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>
        <v>5</v>
      </c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</row>
    <row r="73" spans="1:105" s="7" customFormat="1" ht="15" customHeight="1" x14ac:dyDescent="0.2">
      <c r="A73" s="39" t="s">
        <v>17</v>
      </c>
      <c r="B73" s="39"/>
      <c r="C73" s="39"/>
      <c r="D73" s="39"/>
      <c r="E73" s="39"/>
      <c r="F73" s="39"/>
      <c r="G73" s="39"/>
      <c r="H73" s="44" t="s">
        <v>99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2">
        <v>1005534</v>
      </c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>
        <v>1.5</v>
      </c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3">
        <v>18855</v>
      </c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</row>
    <row r="74" spans="1:105" s="7" customFormat="1" ht="15" customHeight="1" x14ac:dyDescent="0.2">
      <c r="A74" s="39" t="s">
        <v>18</v>
      </c>
      <c r="B74" s="39"/>
      <c r="C74" s="39"/>
      <c r="D74" s="39"/>
      <c r="E74" s="39"/>
      <c r="F74" s="39"/>
      <c r="G74" s="39"/>
      <c r="H74" s="44" t="s">
        <v>100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2">
        <v>51527272</v>
      </c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>
        <v>2.2000000000000002</v>
      </c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3">
        <v>826469</v>
      </c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</row>
    <row r="75" spans="1:105" s="7" customFormat="1" ht="15" customHeight="1" x14ac:dyDescent="0.2">
      <c r="A75" s="39" t="s">
        <v>19</v>
      </c>
      <c r="B75" s="39"/>
      <c r="C75" s="39"/>
      <c r="D75" s="39"/>
      <c r="E75" s="39"/>
      <c r="F75" s="39"/>
      <c r="G75" s="39"/>
      <c r="H75" s="44" t="s">
        <v>101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3">
        <v>10970</v>
      </c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</row>
    <row r="76" spans="1:105" s="7" customFormat="1" ht="15" customHeight="1" x14ac:dyDescent="0.2">
      <c r="A76" s="39" t="s">
        <v>23</v>
      </c>
      <c r="B76" s="39"/>
      <c r="C76" s="39"/>
      <c r="D76" s="39"/>
      <c r="E76" s="39"/>
      <c r="F76" s="39"/>
      <c r="G76" s="39"/>
      <c r="H76" s="44" t="s">
        <v>185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3">
        <v>3150</v>
      </c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</row>
    <row r="77" spans="1:105" s="7" customFormat="1" ht="15" customHeight="1" x14ac:dyDescent="0.2">
      <c r="A77" s="39" t="s">
        <v>120</v>
      </c>
      <c r="B77" s="39"/>
      <c r="C77" s="39"/>
      <c r="D77" s="39"/>
      <c r="E77" s="39"/>
      <c r="F77" s="39"/>
      <c r="G77" s="39"/>
      <c r="H77" s="44" t="s">
        <v>102</v>
      </c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3">
        <v>0</v>
      </c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</row>
    <row r="78" spans="1:105" s="7" customFormat="1" ht="15" customHeight="1" x14ac:dyDescent="0.2">
      <c r="A78" s="39"/>
      <c r="B78" s="39"/>
      <c r="C78" s="39"/>
      <c r="D78" s="39"/>
      <c r="E78" s="39"/>
      <c r="F78" s="39"/>
      <c r="G78" s="39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</row>
    <row r="79" spans="1:105" s="7" customFormat="1" ht="15" customHeight="1" x14ac:dyDescent="0.2">
      <c r="A79" s="39"/>
      <c r="B79" s="39"/>
      <c r="C79" s="39"/>
      <c r="D79" s="39"/>
      <c r="E79" s="39"/>
      <c r="F79" s="39"/>
      <c r="G79" s="39"/>
      <c r="H79" s="40" t="s">
        <v>15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1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 t="s">
        <v>16</v>
      </c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3">
        <f>CE73+CE74+CE76+CE77+CE75</f>
        <v>859444</v>
      </c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</row>
    <row r="80" spans="1:105" s="2" customFormat="1" ht="12" customHeight="1" x14ac:dyDescent="0.25"/>
    <row r="81" spans="1:105" s="4" customFormat="1" ht="14.25" x14ac:dyDescent="0.2">
      <c r="A81" s="49" t="s">
        <v>68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</row>
    <row r="82" spans="1:105" s="2" customFormat="1" ht="6" customHeight="1" x14ac:dyDescent="0.25"/>
    <row r="83" spans="1:105" s="5" customFormat="1" ht="45" customHeight="1" x14ac:dyDescent="0.2">
      <c r="A83" s="50" t="s">
        <v>4</v>
      </c>
      <c r="B83" s="51"/>
      <c r="C83" s="51"/>
      <c r="D83" s="51"/>
      <c r="E83" s="51"/>
      <c r="F83" s="51"/>
      <c r="G83" s="52"/>
      <c r="H83" s="50" t="s">
        <v>59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2"/>
      <c r="BD83" s="50" t="s">
        <v>60</v>
      </c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2"/>
      <c r="BT83" s="50" t="s">
        <v>61</v>
      </c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2"/>
      <c r="CJ83" s="50" t="s">
        <v>62</v>
      </c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2"/>
    </row>
    <row r="84" spans="1:105" s="6" customFormat="1" x14ac:dyDescent="0.2">
      <c r="A84" s="45">
        <v>1</v>
      </c>
      <c r="B84" s="45"/>
      <c r="C84" s="45"/>
      <c r="D84" s="45"/>
      <c r="E84" s="45"/>
      <c r="F84" s="45"/>
      <c r="G84" s="45"/>
      <c r="H84" s="45">
        <v>2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>
        <v>3</v>
      </c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>
        <v>4</v>
      </c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>
        <v>5</v>
      </c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</row>
    <row r="85" spans="1:105" s="7" customFormat="1" ht="15" customHeight="1" x14ac:dyDescent="0.2">
      <c r="A85" s="39"/>
      <c r="B85" s="39"/>
      <c r="C85" s="39"/>
      <c r="D85" s="39"/>
      <c r="E85" s="39"/>
      <c r="F85" s="39"/>
      <c r="G85" s="39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7" customFormat="1" ht="15" customHeight="1" x14ac:dyDescent="0.2">
      <c r="A86" s="39"/>
      <c r="B86" s="39"/>
      <c r="C86" s="39"/>
      <c r="D86" s="39"/>
      <c r="E86" s="39"/>
      <c r="F86" s="39"/>
      <c r="G86" s="39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s="7" customFormat="1" ht="15" customHeight="1" x14ac:dyDescent="0.2">
      <c r="A87" s="39"/>
      <c r="B87" s="39"/>
      <c r="C87" s="39"/>
      <c r="D87" s="39"/>
      <c r="E87" s="39"/>
      <c r="F87" s="39"/>
      <c r="G87" s="39"/>
      <c r="H87" s="40" t="s">
        <v>15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1"/>
      <c r="BD87" s="42" t="s">
        <v>16</v>
      </c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 t="s">
        <v>16</v>
      </c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s="2" customFormat="1" ht="12" customHeight="1" x14ac:dyDescent="0.25"/>
    <row r="89" spans="1:105" s="4" customFormat="1" ht="27" customHeight="1" x14ac:dyDescent="0.2">
      <c r="A89" s="55" t="s">
        <v>69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</row>
    <row r="90" spans="1:105" s="2" customFormat="1" ht="6" customHeight="1" x14ac:dyDescent="0.25"/>
    <row r="91" spans="1:105" s="5" customFormat="1" ht="45" customHeight="1" x14ac:dyDescent="0.2">
      <c r="A91" s="50" t="s">
        <v>4</v>
      </c>
      <c r="B91" s="51"/>
      <c r="C91" s="51"/>
      <c r="D91" s="51"/>
      <c r="E91" s="51"/>
      <c r="F91" s="51"/>
      <c r="G91" s="52"/>
      <c r="H91" s="50" t="s">
        <v>59</v>
      </c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2"/>
      <c r="BD91" s="50" t="s">
        <v>60</v>
      </c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2"/>
      <c r="BT91" s="50" t="s">
        <v>61</v>
      </c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2"/>
      <c r="CJ91" s="50" t="s">
        <v>62</v>
      </c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2"/>
    </row>
    <row r="92" spans="1:105" s="6" customFormat="1" x14ac:dyDescent="0.2">
      <c r="A92" s="45">
        <v>1</v>
      </c>
      <c r="B92" s="45"/>
      <c r="C92" s="45"/>
      <c r="D92" s="45"/>
      <c r="E92" s="45"/>
      <c r="F92" s="45"/>
      <c r="G92" s="45"/>
      <c r="H92" s="45">
        <v>2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>
        <v>3</v>
      </c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>
        <v>4</v>
      </c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>
        <v>5</v>
      </c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</row>
    <row r="93" spans="1:105" s="7" customFormat="1" ht="15" customHeight="1" x14ac:dyDescent="0.2">
      <c r="A93" s="39"/>
      <c r="B93" s="39"/>
      <c r="C93" s="39"/>
      <c r="D93" s="39"/>
      <c r="E93" s="39"/>
      <c r="F93" s="39"/>
      <c r="G93" s="39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s="7" customFormat="1" ht="15" customHeight="1" x14ac:dyDescent="0.2">
      <c r="A94" s="39"/>
      <c r="B94" s="39"/>
      <c r="C94" s="39"/>
      <c r="D94" s="39"/>
      <c r="E94" s="39"/>
      <c r="F94" s="39"/>
      <c r="G94" s="39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s="7" customFormat="1" ht="15" customHeight="1" x14ac:dyDescent="0.2">
      <c r="A95" s="39"/>
      <c r="B95" s="39"/>
      <c r="C95" s="39"/>
      <c r="D95" s="39"/>
      <c r="E95" s="39"/>
      <c r="F95" s="39"/>
      <c r="G95" s="39"/>
      <c r="H95" s="40" t="s">
        <v>15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1"/>
      <c r="BD95" s="42" t="s">
        <v>16</v>
      </c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 t="s">
        <v>16</v>
      </c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s="2" customFormat="1" ht="12" customHeight="1" x14ac:dyDescent="0.25"/>
    <row r="97" spans="1:105" s="4" customFormat="1" ht="14.25" x14ac:dyDescent="0.2">
      <c r="A97" s="49" t="s">
        <v>70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</row>
    <row r="98" spans="1:105" s="2" customFormat="1" ht="10.5" customHeight="1" x14ac:dyDescent="0.25"/>
    <row r="99" spans="1:105" s="4" customFormat="1" ht="14.25" x14ac:dyDescent="0.2">
      <c r="A99" s="49" t="s">
        <v>71</v>
      </c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</row>
    <row r="100" spans="1:105" s="2" customFormat="1" ht="10.5" customHeight="1" x14ac:dyDescent="0.25"/>
    <row r="101" spans="1:105" s="5" customFormat="1" ht="45" customHeight="1" x14ac:dyDescent="0.2">
      <c r="A101" s="94" t="s">
        <v>4</v>
      </c>
      <c r="B101" s="95"/>
      <c r="C101" s="95"/>
      <c r="D101" s="95"/>
      <c r="E101" s="95"/>
      <c r="F101" s="95"/>
      <c r="G101" s="96"/>
      <c r="H101" s="94" t="s">
        <v>64</v>
      </c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6"/>
      <c r="AP101" s="94" t="s">
        <v>72</v>
      </c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6"/>
      <c r="BF101" s="94" t="s">
        <v>73</v>
      </c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6"/>
      <c r="BV101" s="94" t="s">
        <v>74</v>
      </c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6"/>
      <c r="CL101" s="94" t="s">
        <v>30</v>
      </c>
      <c r="CM101" s="95"/>
      <c r="CN101" s="95"/>
      <c r="CO101" s="95"/>
      <c r="CP101" s="95"/>
      <c r="CQ101" s="95"/>
      <c r="CR101" s="95"/>
      <c r="CS101" s="95"/>
      <c r="CT101" s="95"/>
      <c r="CU101" s="95"/>
      <c r="CV101" s="95"/>
      <c r="CW101" s="95"/>
      <c r="CX101" s="95"/>
      <c r="CY101" s="95"/>
      <c r="CZ101" s="95"/>
      <c r="DA101" s="96"/>
    </row>
    <row r="102" spans="1:105" s="6" customFormat="1" x14ac:dyDescent="0.2">
      <c r="A102" s="45">
        <v>1</v>
      </c>
      <c r="B102" s="45"/>
      <c r="C102" s="45"/>
      <c r="D102" s="45"/>
      <c r="E102" s="45"/>
      <c r="F102" s="45"/>
      <c r="G102" s="45"/>
      <c r="H102" s="45">
        <v>2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>
        <v>3</v>
      </c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>
        <v>4</v>
      </c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>
        <v>5</v>
      </c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>
        <v>6</v>
      </c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</row>
    <row r="103" spans="1:105" s="7" customFormat="1" ht="15" customHeight="1" x14ac:dyDescent="0.2">
      <c r="A103" s="39" t="s">
        <v>17</v>
      </c>
      <c r="B103" s="39"/>
      <c r="C103" s="39"/>
      <c r="D103" s="39"/>
      <c r="E103" s="39"/>
      <c r="F103" s="39"/>
      <c r="G103" s="39"/>
      <c r="H103" s="44" t="s">
        <v>116</v>
      </c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</row>
    <row r="104" spans="1:105" s="7" customFormat="1" ht="15" customHeight="1" x14ac:dyDescent="0.2">
      <c r="A104" s="39" t="s">
        <v>18</v>
      </c>
      <c r="B104" s="39"/>
      <c r="C104" s="39"/>
      <c r="D104" s="39"/>
      <c r="E104" s="39"/>
      <c r="F104" s="39"/>
      <c r="G104" s="39"/>
      <c r="H104" s="44" t="s">
        <v>117</v>
      </c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2">
        <v>2</v>
      </c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>
        <v>12</v>
      </c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>
        <v>1000</v>
      </c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3">
        <v>21216.91</v>
      </c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</row>
    <row r="105" spans="1:105" s="7" customFormat="1" ht="15" customHeight="1" x14ac:dyDescent="0.2">
      <c r="A105" s="39" t="s">
        <v>19</v>
      </c>
      <c r="B105" s="39"/>
      <c r="C105" s="39"/>
      <c r="D105" s="39"/>
      <c r="E105" s="39"/>
      <c r="F105" s="39"/>
      <c r="G105" s="39"/>
      <c r="H105" s="44" t="s">
        <v>118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</row>
    <row r="106" spans="1:105" s="7" customFormat="1" ht="15" customHeight="1" x14ac:dyDescent="0.2">
      <c r="A106" s="39" t="s">
        <v>23</v>
      </c>
      <c r="B106" s="39"/>
      <c r="C106" s="39"/>
      <c r="D106" s="39"/>
      <c r="E106" s="39"/>
      <c r="F106" s="39"/>
      <c r="G106" s="39"/>
      <c r="H106" s="44" t="s">
        <v>119</v>
      </c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</row>
    <row r="107" spans="1:105" s="7" customFormat="1" ht="15" customHeight="1" x14ac:dyDescent="0.2">
      <c r="A107" s="39" t="s">
        <v>120</v>
      </c>
      <c r="B107" s="39"/>
      <c r="C107" s="39"/>
      <c r="D107" s="39"/>
      <c r="E107" s="39"/>
      <c r="F107" s="39"/>
      <c r="G107" s="39"/>
      <c r="H107" s="44" t="s">
        <v>121</v>
      </c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</row>
    <row r="108" spans="1:105" s="7" customFormat="1" ht="15" customHeight="1" x14ac:dyDescent="0.2">
      <c r="A108" s="39"/>
      <c r="B108" s="39"/>
      <c r="C108" s="39"/>
      <c r="D108" s="39"/>
      <c r="E108" s="39"/>
      <c r="F108" s="39"/>
      <c r="G108" s="39"/>
      <c r="H108" s="113" t="s">
        <v>75</v>
      </c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5"/>
      <c r="AP108" s="42" t="s">
        <v>16</v>
      </c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 t="s">
        <v>16</v>
      </c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 t="s">
        <v>16</v>
      </c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3">
        <f>CL104</f>
        <v>21216.91</v>
      </c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</row>
    <row r="109" spans="1:105" s="2" customFormat="1" ht="10.5" customHeight="1" x14ac:dyDescent="0.25"/>
    <row r="110" spans="1:105" s="4" customFormat="1" ht="14.25" x14ac:dyDescent="0.2">
      <c r="A110" s="49" t="s">
        <v>76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</row>
    <row r="111" spans="1:105" s="2" customFormat="1" ht="10.5" customHeight="1" x14ac:dyDescent="0.25"/>
    <row r="112" spans="1:105" s="5" customFormat="1" ht="45" customHeight="1" x14ac:dyDescent="0.2">
      <c r="A112" s="50" t="s">
        <v>4</v>
      </c>
      <c r="B112" s="51"/>
      <c r="C112" s="51"/>
      <c r="D112" s="51"/>
      <c r="E112" s="51"/>
      <c r="F112" s="51"/>
      <c r="G112" s="52"/>
      <c r="H112" s="50" t="s">
        <v>64</v>
      </c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2"/>
      <c r="BD112" s="50" t="s">
        <v>77</v>
      </c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2"/>
      <c r="BT112" s="50" t="s">
        <v>78</v>
      </c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2"/>
      <c r="CJ112" s="50" t="s">
        <v>79</v>
      </c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2"/>
    </row>
    <row r="113" spans="1:105" s="6" customFormat="1" x14ac:dyDescent="0.2">
      <c r="A113" s="45">
        <v>1</v>
      </c>
      <c r="B113" s="45"/>
      <c r="C113" s="45"/>
      <c r="D113" s="45"/>
      <c r="E113" s="45"/>
      <c r="F113" s="45"/>
      <c r="G113" s="45"/>
      <c r="H113" s="45">
        <v>2</v>
      </c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>
        <v>3</v>
      </c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>
        <v>4</v>
      </c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>
        <v>5</v>
      </c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</row>
    <row r="114" spans="1:105" s="7" customFormat="1" ht="15" customHeight="1" x14ac:dyDescent="0.2">
      <c r="A114" s="39"/>
      <c r="B114" s="39"/>
      <c r="C114" s="39"/>
      <c r="D114" s="39"/>
      <c r="E114" s="39"/>
      <c r="F114" s="39"/>
      <c r="G114" s="39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s="7" customFormat="1" ht="15" customHeight="1" x14ac:dyDescent="0.2">
      <c r="A115" s="39"/>
      <c r="B115" s="39"/>
      <c r="C115" s="39"/>
      <c r="D115" s="39"/>
      <c r="E115" s="39"/>
      <c r="F115" s="39"/>
      <c r="G115" s="39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s="7" customFormat="1" ht="15" customHeight="1" x14ac:dyDescent="0.2">
      <c r="A116" s="39"/>
      <c r="B116" s="39"/>
      <c r="C116" s="39"/>
      <c r="D116" s="39"/>
      <c r="E116" s="39"/>
      <c r="F116" s="39"/>
      <c r="G116" s="39"/>
      <c r="H116" s="40" t="s">
        <v>15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1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s="2" customFormat="1" ht="10.5" customHeight="1" x14ac:dyDescent="0.25"/>
    <row r="118" spans="1:105" s="4" customFormat="1" ht="14.25" x14ac:dyDescent="0.2">
      <c r="A118" s="49" t="s">
        <v>80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</row>
    <row r="119" spans="1:105" s="2" customFormat="1" ht="10.5" customHeight="1" x14ac:dyDescent="0.25"/>
    <row r="120" spans="1:105" s="5" customFormat="1" ht="45" customHeight="1" x14ac:dyDescent="0.2">
      <c r="A120" s="94" t="s">
        <v>4</v>
      </c>
      <c r="B120" s="95"/>
      <c r="C120" s="95"/>
      <c r="D120" s="95"/>
      <c r="E120" s="95"/>
      <c r="F120" s="95"/>
      <c r="G120" s="96"/>
      <c r="H120" s="94" t="s">
        <v>59</v>
      </c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6"/>
      <c r="AP120" s="94" t="s">
        <v>81</v>
      </c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6"/>
      <c r="BF120" s="94" t="s">
        <v>82</v>
      </c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6"/>
      <c r="BV120" s="94" t="s">
        <v>83</v>
      </c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6"/>
      <c r="CL120" s="94" t="s">
        <v>84</v>
      </c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  <c r="CY120" s="95"/>
      <c r="CZ120" s="95"/>
      <c r="DA120" s="96"/>
    </row>
    <row r="121" spans="1:105" s="6" customFormat="1" x14ac:dyDescent="0.2">
      <c r="A121" s="45">
        <v>1</v>
      </c>
      <c r="B121" s="45"/>
      <c r="C121" s="45"/>
      <c r="D121" s="45"/>
      <c r="E121" s="45"/>
      <c r="F121" s="45"/>
      <c r="G121" s="45"/>
      <c r="H121" s="45">
        <v>2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>
        <v>4</v>
      </c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>
        <v>5</v>
      </c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>
        <v>6</v>
      </c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>
        <v>6</v>
      </c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</row>
    <row r="122" spans="1:105" s="7" customFormat="1" ht="13.5" customHeight="1" x14ac:dyDescent="0.2">
      <c r="A122" s="39" t="s">
        <v>17</v>
      </c>
      <c r="B122" s="39"/>
      <c r="C122" s="39"/>
      <c r="D122" s="39"/>
      <c r="E122" s="39"/>
      <c r="F122" s="39"/>
      <c r="G122" s="39"/>
      <c r="H122" s="44" t="s">
        <v>122</v>
      </c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2">
        <v>64000</v>
      </c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>
        <v>6.65</v>
      </c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3">
        <v>483452.18</v>
      </c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</row>
    <row r="123" spans="1:105" s="7" customFormat="1" ht="13.5" customHeight="1" x14ac:dyDescent="0.2">
      <c r="A123" s="39" t="s">
        <v>18</v>
      </c>
      <c r="B123" s="39"/>
      <c r="C123" s="39"/>
      <c r="D123" s="39"/>
      <c r="E123" s="39"/>
      <c r="F123" s="39"/>
      <c r="G123" s="39"/>
      <c r="H123" s="44" t="s">
        <v>123</v>
      </c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</row>
    <row r="124" spans="1:105" s="7" customFormat="1" ht="13.5" customHeight="1" x14ac:dyDescent="0.2">
      <c r="A124" s="39" t="s">
        <v>19</v>
      </c>
      <c r="B124" s="39"/>
      <c r="C124" s="39"/>
      <c r="D124" s="39"/>
      <c r="E124" s="39"/>
      <c r="F124" s="39"/>
      <c r="G124" s="39"/>
      <c r="H124" s="44" t="s">
        <v>124</v>
      </c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</row>
    <row r="125" spans="1:105" s="7" customFormat="1" ht="15" customHeight="1" x14ac:dyDescent="0.2">
      <c r="A125" s="39" t="s">
        <v>23</v>
      </c>
      <c r="B125" s="39"/>
      <c r="C125" s="39"/>
      <c r="D125" s="39"/>
      <c r="E125" s="39"/>
      <c r="F125" s="39"/>
      <c r="G125" s="39"/>
      <c r="H125" s="44" t="s">
        <v>125</v>
      </c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</row>
    <row r="126" spans="1:105" s="7" customFormat="1" ht="15" customHeight="1" x14ac:dyDescent="0.2">
      <c r="A126" s="39" t="s">
        <v>23</v>
      </c>
      <c r="B126" s="39"/>
      <c r="C126" s="39"/>
      <c r="D126" s="39"/>
      <c r="E126" s="39"/>
      <c r="F126" s="39"/>
      <c r="G126" s="39"/>
      <c r="H126" s="44" t="s">
        <v>126</v>
      </c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</row>
    <row r="127" spans="1:105" s="7" customFormat="1" ht="15" customHeight="1" x14ac:dyDescent="0.2">
      <c r="A127" s="39"/>
      <c r="B127" s="39"/>
      <c r="C127" s="39"/>
      <c r="D127" s="39"/>
      <c r="E127" s="39"/>
      <c r="F127" s="39"/>
      <c r="G127" s="39"/>
      <c r="H127" s="58" t="s">
        <v>15</v>
      </c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1"/>
      <c r="AP127" s="42" t="s">
        <v>16</v>
      </c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 t="s">
        <v>16</v>
      </c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 t="s">
        <v>16</v>
      </c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3">
        <f>CL122</f>
        <v>483452.18</v>
      </c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</row>
    <row r="128" spans="1:105" s="2" customFormat="1" ht="27.75" customHeight="1" x14ac:dyDescent="0.25"/>
    <row r="129" spans="1:105" s="4" customFormat="1" ht="14.25" x14ac:dyDescent="0.2">
      <c r="A129" s="49" t="s">
        <v>85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</row>
    <row r="130" spans="1:105" s="2" customFormat="1" ht="10.5" customHeight="1" x14ac:dyDescent="0.25"/>
    <row r="131" spans="1:105" s="5" customFormat="1" ht="45" customHeight="1" x14ac:dyDescent="0.2">
      <c r="A131" s="50" t="s">
        <v>4</v>
      </c>
      <c r="B131" s="51"/>
      <c r="C131" s="51"/>
      <c r="D131" s="51"/>
      <c r="E131" s="51"/>
      <c r="F131" s="51"/>
      <c r="G131" s="52"/>
      <c r="H131" s="50" t="s">
        <v>59</v>
      </c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2"/>
      <c r="BD131" s="50" t="s">
        <v>86</v>
      </c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2"/>
      <c r="BT131" s="50" t="s">
        <v>87</v>
      </c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2"/>
      <c r="CJ131" s="50" t="s">
        <v>88</v>
      </c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2"/>
    </row>
    <row r="132" spans="1:105" s="6" customFormat="1" x14ac:dyDescent="0.2">
      <c r="A132" s="45">
        <v>1</v>
      </c>
      <c r="B132" s="45"/>
      <c r="C132" s="45"/>
      <c r="D132" s="45"/>
      <c r="E132" s="45"/>
      <c r="F132" s="45"/>
      <c r="G132" s="45"/>
      <c r="H132" s="45">
        <v>2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>
        <v>4</v>
      </c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>
        <v>5</v>
      </c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>
        <v>6</v>
      </c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</row>
    <row r="133" spans="1:105" s="7" customFormat="1" ht="15" customHeight="1" x14ac:dyDescent="0.2">
      <c r="A133" s="39"/>
      <c r="B133" s="39"/>
      <c r="C133" s="39"/>
      <c r="D133" s="39"/>
      <c r="E133" s="39"/>
      <c r="F133" s="39"/>
      <c r="G133" s="39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s="7" customFormat="1" ht="15" customHeight="1" x14ac:dyDescent="0.2">
      <c r="A134" s="39"/>
      <c r="B134" s="39"/>
      <c r="C134" s="39"/>
      <c r="D134" s="39"/>
      <c r="E134" s="39"/>
      <c r="F134" s="39"/>
      <c r="G134" s="39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s="7" customFormat="1" ht="15" customHeight="1" x14ac:dyDescent="0.2">
      <c r="A135" s="39"/>
      <c r="B135" s="39"/>
      <c r="C135" s="39"/>
      <c r="D135" s="39"/>
      <c r="E135" s="39"/>
      <c r="F135" s="39"/>
      <c r="G135" s="39"/>
      <c r="H135" s="40" t="s">
        <v>15</v>
      </c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1"/>
      <c r="BD135" s="42" t="s">
        <v>16</v>
      </c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 t="s">
        <v>16</v>
      </c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 t="s">
        <v>16</v>
      </c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s="2" customFormat="1" ht="12" customHeight="1" x14ac:dyDescent="0.25"/>
    <row r="137" spans="1:105" s="4" customFormat="1" ht="14.25" x14ac:dyDescent="0.2">
      <c r="A137" s="49" t="s">
        <v>89</v>
      </c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</row>
    <row r="138" spans="1:105" s="2" customFormat="1" ht="10.5" customHeight="1" x14ac:dyDescent="0.25"/>
    <row r="139" spans="1:105" s="5" customFormat="1" ht="45" customHeight="1" x14ac:dyDescent="0.2">
      <c r="A139" s="50" t="s">
        <v>4</v>
      </c>
      <c r="B139" s="51"/>
      <c r="C139" s="51"/>
      <c r="D139" s="51"/>
      <c r="E139" s="51"/>
      <c r="F139" s="51"/>
      <c r="G139" s="52"/>
      <c r="H139" s="50" t="s">
        <v>64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2"/>
      <c r="BD139" s="50" t="s">
        <v>90</v>
      </c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2"/>
      <c r="BT139" s="50" t="s">
        <v>91</v>
      </c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2"/>
      <c r="CJ139" s="50" t="s">
        <v>92</v>
      </c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2"/>
    </row>
    <row r="140" spans="1:105" s="6" customFormat="1" x14ac:dyDescent="0.2">
      <c r="A140" s="45">
        <v>1</v>
      </c>
      <c r="B140" s="45"/>
      <c r="C140" s="45"/>
      <c r="D140" s="45"/>
      <c r="E140" s="45"/>
      <c r="F140" s="45"/>
      <c r="G140" s="45"/>
      <c r="H140" s="45">
        <v>2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>
        <v>3</v>
      </c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>
        <v>4</v>
      </c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>
        <v>5</v>
      </c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</row>
    <row r="141" spans="1:105" s="7" customFormat="1" ht="15" customHeight="1" x14ac:dyDescent="0.2">
      <c r="A141" s="39" t="s">
        <v>17</v>
      </c>
      <c r="B141" s="39"/>
      <c r="C141" s="39"/>
      <c r="D141" s="39"/>
      <c r="E141" s="39"/>
      <c r="F141" s="39"/>
      <c r="G141" s="39"/>
      <c r="H141" s="44" t="s">
        <v>144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2">
        <v>2</v>
      </c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>
        <v>1</v>
      </c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3">
        <v>0</v>
      </c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</row>
    <row r="142" spans="1:105" s="7" customFormat="1" ht="15" customHeight="1" x14ac:dyDescent="0.2">
      <c r="A142" s="39" t="s">
        <v>18</v>
      </c>
      <c r="B142" s="39"/>
      <c r="C142" s="39"/>
      <c r="D142" s="39"/>
      <c r="E142" s="39"/>
      <c r="F142" s="39"/>
      <c r="G142" s="39"/>
      <c r="H142" s="44" t="s">
        <v>139</v>
      </c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2">
        <v>1</v>
      </c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>
        <v>0</v>
      </c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3">
        <v>0</v>
      </c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</row>
    <row r="143" spans="1:105" s="7" customFormat="1" ht="15" customHeight="1" x14ac:dyDescent="0.2">
      <c r="A143" s="39" t="s">
        <v>19</v>
      </c>
      <c r="B143" s="39"/>
      <c r="C143" s="39"/>
      <c r="D143" s="39"/>
      <c r="E143" s="39"/>
      <c r="F143" s="39"/>
      <c r="G143" s="39"/>
      <c r="H143" s="44" t="s">
        <v>141</v>
      </c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2">
        <v>2</v>
      </c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>
        <v>1</v>
      </c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3">
        <v>0</v>
      </c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</row>
    <row r="144" spans="1:105" s="7" customFormat="1" ht="15" customHeight="1" x14ac:dyDescent="0.2">
      <c r="A144" s="39" t="s">
        <v>23</v>
      </c>
      <c r="B144" s="39"/>
      <c r="C144" s="39"/>
      <c r="D144" s="39"/>
      <c r="E144" s="39"/>
      <c r="F144" s="39"/>
      <c r="G144" s="39"/>
      <c r="H144" s="44" t="s">
        <v>142</v>
      </c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2">
        <v>2</v>
      </c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>
        <v>1</v>
      </c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3">
        <v>3887.46</v>
      </c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</row>
    <row r="145" spans="1:105" s="7" customFormat="1" ht="15" customHeight="1" x14ac:dyDescent="0.2">
      <c r="A145" s="39" t="s">
        <v>120</v>
      </c>
      <c r="B145" s="39"/>
      <c r="C145" s="39"/>
      <c r="D145" s="39"/>
      <c r="E145" s="39"/>
      <c r="F145" s="39"/>
      <c r="G145" s="39"/>
      <c r="H145" s="44" t="s">
        <v>143</v>
      </c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2">
        <v>2</v>
      </c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>
        <v>12</v>
      </c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3">
        <v>26905</v>
      </c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</row>
    <row r="146" spans="1:105" s="7" customFormat="1" ht="15" customHeight="1" x14ac:dyDescent="0.2">
      <c r="A146" s="39" t="s">
        <v>148</v>
      </c>
      <c r="B146" s="39"/>
      <c r="C146" s="39"/>
      <c r="D146" s="39"/>
      <c r="E146" s="39"/>
      <c r="F146" s="39"/>
      <c r="G146" s="39"/>
      <c r="H146" s="44" t="s">
        <v>140</v>
      </c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2">
        <v>2</v>
      </c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>
        <v>12</v>
      </c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3">
        <f>120000+20220</f>
        <v>140220</v>
      </c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</row>
    <row r="147" spans="1:105" s="7" customFormat="1" ht="15" customHeight="1" x14ac:dyDescent="0.2">
      <c r="A147" s="39" t="s">
        <v>149</v>
      </c>
      <c r="B147" s="39"/>
      <c r="C147" s="39"/>
      <c r="D147" s="39"/>
      <c r="E147" s="39"/>
      <c r="F147" s="39"/>
      <c r="G147" s="39"/>
      <c r="H147" s="44" t="s">
        <v>147</v>
      </c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2">
        <v>1</v>
      </c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>
        <v>12</v>
      </c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3">
        <v>4810</v>
      </c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</row>
    <row r="148" spans="1:105" s="7" customFormat="1" ht="15" customHeight="1" x14ac:dyDescent="0.2">
      <c r="A148" s="39" t="s">
        <v>153</v>
      </c>
      <c r="B148" s="39"/>
      <c r="C148" s="39"/>
      <c r="D148" s="39"/>
      <c r="E148" s="39"/>
      <c r="F148" s="39"/>
      <c r="G148" s="39"/>
      <c r="H148" s="44" t="s">
        <v>154</v>
      </c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2">
        <v>1</v>
      </c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>
        <v>1</v>
      </c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3">
        <v>2850</v>
      </c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</row>
    <row r="149" spans="1:105" s="7" customFormat="1" ht="15" customHeight="1" x14ac:dyDescent="0.2">
      <c r="A149" s="39" t="s">
        <v>173</v>
      </c>
      <c r="B149" s="39"/>
      <c r="C149" s="39"/>
      <c r="D149" s="39"/>
      <c r="E149" s="39"/>
      <c r="F149" s="39"/>
      <c r="G149" s="39"/>
      <c r="H149" s="44" t="s">
        <v>180</v>
      </c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2">
        <v>1</v>
      </c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>
        <v>1</v>
      </c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3">
        <f>127825+34640.59</f>
        <v>162465.59</v>
      </c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</row>
    <row r="150" spans="1:105" s="7" customFormat="1" ht="15" customHeight="1" x14ac:dyDescent="0.2">
      <c r="A150" s="39"/>
      <c r="B150" s="39"/>
      <c r="C150" s="39"/>
      <c r="D150" s="39"/>
      <c r="E150" s="39"/>
      <c r="F150" s="39"/>
      <c r="G150" s="39"/>
      <c r="H150" s="40" t="s">
        <v>15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1"/>
      <c r="BD150" s="42" t="s">
        <v>16</v>
      </c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 t="s">
        <v>16</v>
      </c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3">
        <f>SUM(CJ141:DA149)</f>
        <v>341138.05</v>
      </c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</row>
    <row r="151" spans="1:105" s="2" customFormat="1" ht="12" customHeight="1" x14ac:dyDescent="0.25"/>
    <row r="152" spans="1:105" s="4" customFormat="1" ht="14.25" x14ac:dyDescent="0.2">
      <c r="A152" s="49" t="s">
        <v>93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</row>
    <row r="153" spans="1:105" s="2" customFormat="1" ht="10.5" customHeight="1" x14ac:dyDescent="0.25"/>
    <row r="154" spans="1:105" s="2" customFormat="1" ht="30" customHeight="1" x14ac:dyDescent="0.25">
      <c r="A154" s="50" t="s">
        <v>4</v>
      </c>
      <c r="B154" s="51"/>
      <c r="C154" s="51"/>
      <c r="D154" s="51"/>
      <c r="E154" s="51"/>
      <c r="F154" s="51"/>
      <c r="G154" s="52"/>
      <c r="H154" s="50" t="s">
        <v>64</v>
      </c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2"/>
      <c r="BT154" s="50" t="s">
        <v>94</v>
      </c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2"/>
      <c r="CJ154" s="50" t="s">
        <v>95</v>
      </c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2"/>
    </row>
    <row r="155" spans="1:105" x14ac:dyDescent="0.2">
      <c r="A155" s="45">
        <v>1</v>
      </c>
      <c r="B155" s="45"/>
      <c r="C155" s="45"/>
      <c r="D155" s="45"/>
      <c r="E155" s="45"/>
      <c r="F155" s="45"/>
      <c r="G155" s="45"/>
      <c r="H155" s="45">
        <v>2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>
        <v>3</v>
      </c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>
        <v>4</v>
      </c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</row>
    <row r="156" spans="1:105" s="2" customFormat="1" ht="15" customHeight="1" x14ac:dyDescent="0.25">
      <c r="A156" s="39" t="s">
        <v>17</v>
      </c>
      <c r="B156" s="39"/>
      <c r="C156" s="39"/>
      <c r="D156" s="39"/>
      <c r="E156" s="39"/>
      <c r="F156" s="39"/>
      <c r="G156" s="39"/>
      <c r="H156" s="112" t="s">
        <v>127</v>
      </c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60"/>
      <c r="BT156" s="42">
        <v>1</v>
      </c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3">
        <f>84000+2248</f>
        <v>86248</v>
      </c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</row>
    <row r="157" spans="1:105" s="2" customFormat="1" ht="15" customHeight="1" x14ac:dyDescent="0.25">
      <c r="A157" s="39" t="s">
        <v>18</v>
      </c>
      <c r="B157" s="39"/>
      <c r="C157" s="39"/>
      <c r="D157" s="39"/>
      <c r="E157" s="39"/>
      <c r="F157" s="39"/>
      <c r="G157" s="39"/>
      <c r="H157" s="112" t="s">
        <v>128</v>
      </c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60"/>
      <c r="BT157" s="42">
        <v>1</v>
      </c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3">
        <v>20625</v>
      </c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</row>
    <row r="158" spans="1:105" s="2" customFormat="1" ht="15" customHeight="1" x14ac:dyDescent="0.25">
      <c r="A158" s="39" t="s">
        <v>19</v>
      </c>
      <c r="B158" s="39"/>
      <c r="C158" s="39"/>
      <c r="D158" s="39"/>
      <c r="E158" s="39"/>
      <c r="F158" s="39"/>
      <c r="G158" s="39"/>
      <c r="H158" s="112" t="s">
        <v>145</v>
      </c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60"/>
      <c r="BT158" s="42">
        <v>1</v>
      </c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3">
        <v>6007.96</v>
      </c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</row>
    <row r="159" spans="1:105" s="2" customFormat="1" ht="15" customHeight="1" x14ac:dyDescent="0.25">
      <c r="A159" s="39" t="s">
        <v>23</v>
      </c>
      <c r="B159" s="39"/>
      <c r="C159" s="39"/>
      <c r="D159" s="39"/>
      <c r="E159" s="39"/>
      <c r="F159" s="39"/>
      <c r="G159" s="39"/>
      <c r="H159" s="112" t="s">
        <v>129</v>
      </c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60"/>
      <c r="BT159" s="42">
        <v>1</v>
      </c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3">
        <f>102000-2248-27327</f>
        <v>72425</v>
      </c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</row>
    <row r="160" spans="1:105" s="2" customFormat="1" ht="15" customHeight="1" x14ac:dyDescent="0.25">
      <c r="A160" s="39" t="s">
        <v>120</v>
      </c>
      <c r="B160" s="39"/>
      <c r="C160" s="39"/>
      <c r="D160" s="39"/>
      <c r="E160" s="39"/>
      <c r="F160" s="39"/>
      <c r="G160" s="39"/>
      <c r="H160" s="112" t="s">
        <v>150</v>
      </c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60"/>
      <c r="BT160" s="42">
        <v>1</v>
      </c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3">
        <v>0</v>
      </c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</row>
    <row r="161" spans="1:105" s="2" customFormat="1" ht="15" customHeight="1" x14ac:dyDescent="0.25">
      <c r="A161" s="39" t="s">
        <v>148</v>
      </c>
      <c r="B161" s="39"/>
      <c r="C161" s="39"/>
      <c r="D161" s="39"/>
      <c r="E161" s="39"/>
      <c r="F161" s="39"/>
      <c r="G161" s="39"/>
      <c r="H161" s="112" t="s">
        <v>151</v>
      </c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60"/>
      <c r="BT161" s="42">
        <v>1</v>
      </c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3">
        <v>0</v>
      </c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</row>
    <row r="162" spans="1:105" s="2" customFormat="1" ht="15" customHeight="1" x14ac:dyDescent="0.25">
      <c r="A162" s="39" t="s">
        <v>149</v>
      </c>
      <c r="B162" s="39"/>
      <c r="C162" s="39"/>
      <c r="D162" s="39"/>
      <c r="E162" s="39"/>
      <c r="F162" s="39"/>
      <c r="G162" s="39"/>
      <c r="H162" s="112" t="s">
        <v>154</v>
      </c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60"/>
      <c r="BT162" s="42">
        <v>1</v>
      </c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3">
        <v>0</v>
      </c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</row>
    <row r="163" spans="1:105" s="2" customFormat="1" ht="15" customHeight="1" x14ac:dyDescent="0.25">
      <c r="A163" s="39" t="s">
        <v>153</v>
      </c>
      <c r="B163" s="39"/>
      <c r="C163" s="39"/>
      <c r="D163" s="39"/>
      <c r="E163" s="39"/>
      <c r="F163" s="39"/>
      <c r="G163" s="39"/>
      <c r="H163" s="112" t="s">
        <v>152</v>
      </c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60"/>
      <c r="BT163" s="42">
        <v>1</v>
      </c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3">
        <f>2000-2000</f>
        <v>0</v>
      </c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</row>
    <row r="164" spans="1:105" s="2" customFormat="1" ht="15" customHeight="1" x14ac:dyDescent="0.25">
      <c r="A164" s="39" t="s">
        <v>173</v>
      </c>
      <c r="B164" s="39"/>
      <c r="C164" s="39"/>
      <c r="D164" s="39"/>
      <c r="E164" s="39"/>
      <c r="F164" s="39"/>
      <c r="G164" s="39"/>
      <c r="H164" s="112" t="s">
        <v>175</v>
      </c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60"/>
      <c r="BT164" s="42">
        <v>1</v>
      </c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3">
        <v>118515.41</v>
      </c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</row>
    <row r="165" spans="1:105" s="2" customFormat="1" ht="15" customHeight="1" x14ac:dyDescent="0.25">
      <c r="A165" s="39" t="s">
        <v>174</v>
      </c>
      <c r="B165" s="39"/>
      <c r="C165" s="39"/>
      <c r="D165" s="39"/>
      <c r="E165" s="39"/>
      <c r="F165" s="39"/>
      <c r="G165" s="39"/>
      <c r="H165" s="112" t="s">
        <v>188</v>
      </c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60"/>
      <c r="BT165" s="42">
        <v>1</v>
      </c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3">
        <v>3493.5</v>
      </c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</row>
    <row r="166" spans="1:105" s="2" customFormat="1" ht="15" customHeight="1" x14ac:dyDescent="0.25">
      <c r="A166" s="39"/>
      <c r="B166" s="39"/>
      <c r="C166" s="39"/>
      <c r="D166" s="39"/>
      <c r="E166" s="39"/>
      <c r="F166" s="39"/>
      <c r="G166" s="39"/>
      <c r="H166" s="118" t="s">
        <v>15</v>
      </c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20"/>
      <c r="BT166" s="42" t="s">
        <v>16</v>
      </c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3">
        <f>SUM(CJ156:DA165)</f>
        <v>307314.87</v>
      </c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</row>
    <row r="167" spans="1:105" s="2" customFormat="1" ht="12" customHeight="1" x14ac:dyDescent="0.25"/>
    <row r="168" spans="1:105" s="4" customFormat="1" ht="28.5" customHeight="1" x14ac:dyDescent="0.2">
      <c r="A168" s="55" t="s">
        <v>96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</row>
    <row r="169" spans="1:105" s="2" customFormat="1" ht="10.5" customHeight="1" x14ac:dyDescent="0.25"/>
    <row r="170" spans="1:105" s="5" customFormat="1" ht="30" customHeight="1" x14ac:dyDescent="0.2">
      <c r="A170" s="50" t="s">
        <v>4</v>
      </c>
      <c r="B170" s="51"/>
      <c r="C170" s="51"/>
      <c r="D170" s="51"/>
      <c r="E170" s="51"/>
      <c r="F170" s="51"/>
      <c r="G170" s="52"/>
      <c r="H170" s="50" t="s">
        <v>64</v>
      </c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2"/>
      <c r="BD170" s="50" t="s">
        <v>86</v>
      </c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2"/>
      <c r="BT170" s="50" t="s">
        <v>97</v>
      </c>
      <c r="BU170" s="51"/>
      <c r="BV170" s="51"/>
      <c r="BW170" s="51"/>
      <c r="BX170" s="51"/>
      <c r="BY170" s="51"/>
      <c r="BZ170" s="51"/>
      <c r="CA170" s="51"/>
      <c r="CB170" s="51"/>
      <c r="CC170" s="51"/>
      <c r="CD170" s="51"/>
      <c r="CE170" s="51"/>
      <c r="CF170" s="51"/>
      <c r="CG170" s="51"/>
      <c r="CH170" s="51"/>
      <c r="CI170" s="52"/>
      <c r="CJ170" s="50" t="s">
        <v>98</v>
      </c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2"/>
    </row>
    <row r="171" spans="1:105" s="6" customFormat="1" x14ac:dyDescent="0.2">
      <c r="A171" s="45"/>
      <c r="B171" s="45"/>
      <c r="C171" s="45"/>
      <c r="D171" s="45"/>
      <c r="E171" s="45"/>
      <c r="F171" s="45"/>
      <c r="G171" s="45"/>
      <c r="H171" s="45">
        <v>1</v>
      </c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>
        <v>2</v>
      </c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>
        <v>3</v>
      </c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>
        <v>4</v>
      </c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</row>
    <row r="172" spans="1:105" s="7" customFormat="1" ht="15" customHeight="1" x14ac:dyDescent="0.2">
      <c r="A172" s="39" t="s">
        <v>17</v>
      </c>
      <c r="B172" s="39"/>
      <c r="C172" s="39"/>
      <c r="D172" s="39"/>
      <c r="E172" s="39"/>
      <c r="F172" s="39"/>
      <c r="G172" s="39"/>
      <c r="H172" s="44" t="s">
        <v>130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2">
        <v>505.5</v>
      </c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>
        <v>1600</v>
      </c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3">
        <v>808800</v>
      </c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</row>
    <row r="173" spans="1:105" s="7" customFormat="1" ht="15" customHeight="1" x14ac:dyDescent="0.2">
      <c r="A173" s="39" t="s">
        <v>18</v>
      </c>
      <c r="B173" s="39"/>
      <c r="C173" s="39"/>
      <c r="D173" s="39"/>
      <c r="E173" s="39"/>
      <c r="F173" s="39"/>
      <c r="G173" s="39"/>
      <c r="H173" s="44" t="s">
        <v>131</v>
      </c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2">
        <v>897.67</v>
      </c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>
        <v>55.26</v>
      </c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3">
        <v>49609.41</v>
      </c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</row>
    <row r="174" spans="1:105" s="7" customFormat="1" ht="15" customHeight="1" x14ac:dyDescent="0.2">
      <c r="A174" s="39" t="s">
        <v>19</v>
      </c>
      <c r="B174" s="39"/>
      <c r="C174" s="39"/>
      <c r="D174" s="39"/>
      <c r="E174" s="39"/>
      <c r="F174" s="39"/>
      <c r="G174" s="39"/>
      <c r="H174" s="44" t="s">
        <v>186</v>
      </c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2">
        <v>949.46</v>
      </c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>
        <v>56.3</v>
      </c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3">
        <v>53463.5</v>
      </c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</row>
    <row r="175" spans="1:105" s="7" customFormat="1" ht="15" customHeight="1" x14ac:dyDescent="0.2">
      <c r="A175" s="39" t="s">
        <v>23</v>
      </c>
      <c r="B175" s="39"/>
      <c r="C175" s="39"/>
      <c r="D175" s="39"/>
      <c r="E175" s="39"/>
      <c r="F175" s="39"/>
      <c r="G175" s="39"/>
      <c r="H175" s="44" t="s">
        <v>132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</row>
    <row r="176" spans="1:105" s="7" customFormat="1" ht="15" customHeight="1" x14ac:dyDescent="0.2">
      <c r="A176" s="39" t="s">
        <v>120</v>
      </c>
      <c r="B176" s="39"/>
      <c r="C176" s="39"/>
      <c r="D176" s="39"/>
      <c r="E176" s="39"/>
      <c r="F176" s="39"/>
      <c r="G176" s="39"/>
      <c r="H176" s="44" t="s">
        <v>137</v>
      </c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3">
        <v>106347.22</v>
      </c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</row>
    <row r="177" spans="1:161" s="7" customFormat="1" ht="15" customHeight="1" x14ac:dyDescent="0.2">
      <c r="A177" s="39"/>
      <c r="B177" s="39"/>
      <c r="C177" s="39"/>
      <c r="D177" s="39"/>
      <c r="E177" s="39"/>
      <c r="F177" s="39"/>
      <c r="G177" s="39"/>
      <c r="H177" s="40" t="s">
        <v>15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1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 t="s">
        <v>16</v>
      </c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3">
        <f>CJ172+CJ174+CJ176+CJ173</f>
        <v>1018220.13</v>
      </c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</row>
    <row r="179" spans="1:161" s="4" customFormat="1" ht="24.75" customHeight="1" x14ac:dyDescent="0.2">
      <c r="A179" s="8" t="s">
        <v>133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116">
        <f>EO18+CJ27+CM54+CE79+CL108+CL127+CJ150+CJ166+CJ177+CJ67</f>
        <v>6428899.9999999991</v>
      </c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</row>
    <row r="180" spans="1:161" ht="13.5" customHeight="1" x14ac:dyDescent="0.2">
      <c r="A180" s="46"/>
      <c r="B180" s="46"/>
      <c r="C180" s="46"/>
      <c r="D180" s="46"/>
      <c r="E180" s="46"/>
      <c r="F180" s="46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  <row r="181" spans="1:161" ht="13.5" customHeight="1" x14ac:dyDescent="0.2">
      <c r="A181" s="46"/>
      <c r="B181" s="46"/>
      <c r="C181" s="46"/>
      <c r="D181" s="46"/>
      <c r="E181" s="46"/>
      <c r="F181" s="46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</row>
    <row r="182" spans="1:161" ht="13.5" customHeight="1" x14ac:dyDescent="0.2">
      <c r="A182" s="46"/>
      <c r="B182" s="46"/>
      <c r="C182" s="46"/>
      <c r="D182" s="46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</row>
  </sheetData>
  <mergeCells count="676">
    <mergeCell ref="A75:G75"/>
    <mergeCell ref="H75:BC75"/>
    <mergeCell ref="BD75:BS75"/>
    <mergeCell ref="BT75:CD75"/>
    <mergeCell ref="CE75:DA75"/>
    <mergeCell ref="A145:G145"/>
    <mergeCell ref="H145:BC145"/>
    <mergeCell ref="BD145:BS145"/>
    <mergeCell ref="BT145:CI145"/>
    <mergeCell ref="CJ145:DA145"/>
    <mergeCell ref="A79:G79"/>
    <mergeCell ref="H79:BC79"/>
    <mergeCell ref="BD79:BS79"/>
    <mergeCell ref="BT79:CD79"/>
    <mergeCell ref="CE79:DA79"/>
    <mergeCell ref="A78:G78"/>
    <mergeCell ref="H78:BC78"/>
    <mergeCell ref="BD78:BS78"/>
    <mergeCell ref="BT78:CD78"/>
    <mergeCell ref="CE78:DA78"/>
    <mergeCell ref="A84:G84"/>
    <mergeCell ref="H84:BC84"/>
    <mergeCell ref="BD84:BS84"/>
    <mergeCell ref="BT84:CI84"/>
    <mergeCell ref="A181:F181"/>
    <mergeCell ref="G181:BV181"/>
    <mergeCell ref="BW181:CL181"/>
    <mergeCell ref="A152:DA152"/>
    <mergeCell ref="A154:G154"/>
    <mergeCell ref="H154:BS154"/>
    <mergeCell ref="BT154:CI154"/>
    <mergeCell ref="CJ154:DA154"/>
    <mergeCell ref="BT158:CI158"/>
    <mergeCell ref="CJ158:DA158"/>
    <mergeCell ref="A160:G160"/>
    <mergeCell ref="H160:BS160"/>
    <mergeCell ref="BT160:CI160"/>
    <mergeCell ref="CJ160:DA160"/>
    <mergeCell ref="A161:G161"/>
    <mergeCell ref="H161:BS161"/>
    <mergeCell ref="BT161:CI161"/>
    <mergeCell ref="CJ161:DA161"/>
    <mergeCell ref="CJ175:DA175"/>
    <mergeCell ref="A173:G173"/>
    <mergeCell ref="H173:BC173"/>
    <mergeCell ref="BD173:BS173"/>
    <mergeCell ref="BT173:CI173"/>
    <mergeCell ref="CJ173:DA173"/>
    <mergeCell ref="A182:F182"/>
    <mergeCell ref="G182:BV182"/>
    <mergeCell ref="BW182:CL182"/>
    <mergeCell ref="BW180:CL180"/>
    <mergeCell ref="A180:F180"/>
    <mergeCell ref="G180:BV180"/>
    <mergeCell ref="A155:G155"/>
    <mergeCell ref="H155:BS155"/>
    <mergeCell ref="BT155:CI155"/>
    <mergeCell ref="CJ155:DA155"/>
    <mergeCell ref="CJ170:DA170"/>
    <mergeCell ref="H165:BS165"/>
    <mergeCell ref="BT165:CI165"/>
    <mergeCell ref="CJ165:DA165"/>
    <mergeCell ref="A166:G166"/>
    <mergeCell ref="H166:BS166"/>
    <mergeCell ref="BT166:CI166"/>
    <mergeCell ref="CJ166:DA166"/>
    <mergeCell ref="A156:G156"/>
    <mergeCell ref="H156:BS156"/>
    <mergeCell ref="BT156:CI156"/>
    <mergeCell ref="CJ156:DA156"/>
    <mergeCell ref="A158:G158"/>
    <mergeCell ref="H158:BS158"/>
    <mergeCell ref="A13:X13"/>
    <mergeCell ref="Y13:AN13"/>
    <mergeCell ref="AO13:BE13"/>
    <mergeCell ref="BF13:BW13"/>
    <mergeCell ref="BX13:CP13"/>
    <mergeCell ref="A22:F22"/>
    <mergeCell ref="G22:AD22"/>
    <mergeCell ref="BW179:CL179"/>
    <mergeCell ref="A176:G176"/>
    <mergeCell ref="CJ22:DA22"/>
    <mergeCell ref="CJ33:DA33"/>
    <mergeCell ref="A32:F32"/>
    <mergeCell ref="G32:AD32"/>
    <mergeCell ref="AE32:AY32"/>
    <mergeCell ref="AZ32:BQ32"/>
    <mergeCell ref="BR32:CI32"/>
    <mergeCell ref="H176:BC176"/>
    <mergeCell ref="BD176:BS176"/>
    <mergeCell ref="BT176:CI176"/>
    <mergeCell ref="AE22:BC22"/>
    <mergeCell ref="BD22:BS22"/>
    <mergeCell ref="BT22:CI22"/>
    <mergeCell ref="AO15:BE15"/>
    <mergeCell ref="BF15:BW15"/>
    <mergeCell ref="BX15:CP15"/>
    <mergeCell ref="CJ176:DA176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CJ84:DA84"/>
    <mergeCell ref="A81:DA81"/>
    <mergeCell ref="A83:G83"/>
    <mergeCell ref="H83:BC83"/>
    <mergeCell ref="BD83:BS83"/>
    <mergeCell ref="BT83:CI83"/>
    <mergeCell ref="CJ83:DA83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9:DA89"/>
    <mergeCell ref="A91:G91"/>
    <mergeCell ref="H91:BC91"/>
    <mergeCell ref="BD91:BS91"/>
    <mergeCell ref="BT91:CI91"/>
    <mergeCell ref="CJ91:DA91"/>
    <mergeCell ref="A87:G87"/>
    <mergeCell ref="H87:BC87"/>
    <mergeCell ref="BD87:BS87"/>
    <mergeCell ref="BT87:CI87"/>
    <mergeCell ref="CJ87:DA87"/>
    <mergeCell ref="A93:G93"/>
    <mergeCell ref="H93:BC93"/>
    <mergeCell ref="BD93:BS93"/>
    <mergeCell ref="BT93:CI93"/>
    <mergeCell ref="CJ93:DA93"/>
    <mergeCell ref="A92:G92"/>
    <mergeCell ref="H92:BC92"/>
    <mergeCell ref="BD92:BS92"/>
    <mergeCell ref="BT92:CI92"/>
    <mergeCell ref="CJ92:DA92"/>
    <mergeCell ref="A97:DA97"/>
    <mergeCell ref="A94:G94"/>
    <mergeCell ref="H94:BC94"/>
    <mergeCell ref="BD94:BS94"/>
    <mergeCell ref="BT94:CI94"/>
    <mergeCell ref="CJ94:DA94"/>
    <mergeCell ref="A99:DA99"/>
    <mergeCell ref="A95:G95"/>
    <mergeCell ref="H95:BC95"/>
    <mergeCell ref="BD95:BS95"/>
    <mergeCell ref="BT95:CI95"/>
    <mergeCell ref="CJ95:DA95"/>
    <mergeCell ref="CL101:DA101"/>
    <mergeCell ref="A102:G102"/>
    <mergeCell ref="H102:AO102"/>
    <mergeCell ref="AP102:BE102"/>
    <mergeCell ref="BF102:BU102"/>
    <mergeCell ref="BV102:CK102"/>
    <mergeCell ref="CL102:DA102"/>
    <mergeCell ref="A101:G101"/>
    <mergeCell ref="H101:AO101"/>
    <mergeCell ref="AP101:BE101"/>
    <mergeCell ref="BF101:BU101"/>
    <mergeCell ref="BV101:CK101"/>
    <mergeCell ref="CL103:DA103"/>
    <mergeCell ref="A104:G104"/>
    <mergeCell ref="H104:AO104"/>
    <mergeCell ref="AP104:BE104"/>
    <mergeCell ref="BF104:BU104"/>
    <mergeCell ref="BV104:CK104"/>
    <mergeCell ref="CL104:DA104"/>
    <mergeCell ref="A103:G103"/>
    <mergeCell ref="H103:AO103"/>
    <mergeCell ref="AP103:BE103"/>
    <mergeCell ref="BF103:BU103"/>
    <mergeCell ref="BV103:CK103"/>
    <mergeCell ref="CL108:DA108"/>
    <mergeCell ref="A110:DA110"/>
    <mergeCell ref="A112:G112"/>
    <mergeCell ref="H112:BC112"/>
    <mergeCell ref="BD112:BS112"/>
    <mergeCell ref="BT112:CI112"/>
    <mergeCell ref="CJ112:DA112"/>
    <mergeCell ref="A108:G108"/>
    <mergeCell ref="H108:AO108"/>
    <mergeCell ref="AP108:BE108"/>
    <mergeCell ref="BF108:BU108"/>
    <mergeCell ref="BV108:CK108"/>
    <mergeCell ref="CL120:DA120"/>
    <mergeCell ref="BV122:CK122"/>
    <mergeCell ref="A114:G114"/>
    <mergeCell ref="H114:BC114"/>
    <mergeCell ref="BD114:BS114"/>
    <mergeCell ref="BT114:CI114"/>
    <mergeCell ref="CJ114:DA114"/>
    <mergeCell ref="A113:G113"/>
    <mergeCell ref="H113:BC113"/>
    <mergeCell ref="BD113:BS113"/>
    <mergeCell ref="BT113:CI113"/>
    <mergeCell ref="CJ113:DA113"/>
    <mergeCell ref="A125:G125"/>
    <mergeCell ref="H125:AO125"/>
    <mergeCell ref="A116:G116"/>
    <mergeCell ref="H116:BC116"/>
    <mergeCell ref="BD116:BS116"/>
    <mergeCell ref="BT116:CI116"/>
    <mergeCell ref="CJ116:DA116"/>
    <mergeCell ref="A115:G115"/>
    <mergeCell ref="H115:BC115"/>
    <mergeCell ref="BD115:BS115"/>
    <mergeCell ref="CL122:DA122"/>
    <mergeCell ref="A121:G121"/>
    <mergeCell ref="H121:AO121"/>
    <mergeCell ref="AP121:BE121"/>
    <mergeCell ref="BF121:BU121"/>
    <mergeCell ref="BV121:CK121"/>
    <mergeCell ref="H120:AO120"/>
    <mergeCell ref="AP120:BE120"/>
    <mergeCell ref="BF120:BU120"/>
    <mergeCell ref="BV120:CK120"/>
    <mergeCell ref="BT115:CI115"/>
    <mergeCell ref="CJ115:DA115"/>
    <mergeCell ref="A118:DA118"/>
    <mergeCell ref="A120:G120"/>
    <mergeCell ref="H131:BC131"/>
    <mergeCell ref="BD131:BS131"/>
    <mergeCell ref="BT131:CI131"/>
    <mergeCell ref="A131:G131"/>
    <mergeCell ref="H139:BC139"/>
    <mergeCell ref="BD139:BS139"/>
    <mergeCell ref="BT139:CI139"/>
    <mergeCell ref="CJ131:DA131"/>
    <mergeCell ref="AP125:BE125"/>
    <mergeCell ref="BF125:BU125"/>
    <mergeCell ref="BV125:CK125"/>
    <mergeCell ref="A132:G132"/>
    <mergeCell ref="H132:BC132"/>
    <mergeCell ref="BD132:BS132"/>
    <mergeCell ref="BT132:CI132"/>
    <mergeCell ref="CJ132:DA132"/>
    <mergeCell ref="A129:DA129"/>
    <mergeCell ref="CL125:DA125"/>
    <mergeCell ref="A127:G127"/>
    <mergeCell ref="H127:AO127"/>
    <mergeCell ref="AP127:BE127"/>
    <mergeCell ref="BF127:BU127"/>
    <mergeCell ref="BV127:CK127"/>
    <mergeCell ref="CL127:DA127"/>
    <mergeCell ref="CJ134:DA134"/>
    <mergeCell ref="A133:G133"/>
    <mergeCell ref="H133:BC133"/>
    <mergeCell ref="BD133:BS133"/>
    <mergeCell ref="BT133:CI133"/>
    <mergeCell ref="CJ133:DA133"/>
    <mergeCell ref="A140:G140"/>
    <mergeCell ref="H140:BC140"/>
    <mergeCell ref="BD140:BS140"/>
    <mergeCell ref="BT140:CI140"/>
    <mergeCell ref="A135:G135"/>
    <mergeCell ref="H135:BC135"/>
    <mergeCell ref="BD135:BS135"/>
    <mergeCell ref="BT135:CI135"/>
    <mergeCell ref="A137:DA137"/>
    <mergeCell ref="A139:G139"/>
    <mergeCell ref="A134:G134"/>
    <mergeCell ref="H134:BC134"/>
    <mergeCell ref="BD134:BS134"/>
    <mergeCell ref="BT134:CI134"/>
    <mergeCell ref="A144:G144"/>
    <mergeCell ref="H144:BC144"/>
    <mergeCell ref="BD144:BS144"/>
    <mergeCell ref="CJ135:DA135"/>
    <mergeCell ref="A141:G141"/>
    <mergeCell ref="H141:BC141"/>
    <mergeCell ref="BD141:BS141"/>
    <mergeCell ref="BT141:CI141"/>
    <mergeCell ref="CJ141:DA141"/>
    <mergeCell ref="CJ139:DA139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BT143:CI143"/>
    <mergeCell ref="CJ143:DA143"/>
    <mergeCell ref="AV1:FE1"/>
    <mergeCell ref="A20:DZ20"/>
    <mergeCell ref="A177:G177"/>
    <mergeCell ref="H177:BC177"/>
    <mergeCell ref="BD177:BS177"/>
    <mergeCell ref="BT177:CI177"/>
    <mergeCell ref="CJ177:DA177"/>
    <mergeCell ref="A174:G174"/>
    <mergeCell ref="H174:BC174"/>
    <mergeCell ref="BD174:BS174"/>
    <mergeCell ref="CJ174:DA174"/>
    <mergeCell ref="A172:G172"/>
    <mergeCell ref="H172:BC172"/>
    <mergeCell ref="BD172:BS172"/>
    <mergeCell ref="BT172:CI172"/>
    <mergeCell ref="CJ172:DA172"/>
    <mergeCell ref="A74:G74"/>
    <mergeCell ref="H74:BC74"/>
    <mergeCell ref="BD74:BS74"/>
    <mergeCell ref="BT74:CD74"/>
    <mergeCell ref="CE74:DA74"/>
    <mergeCell ref="A77:G77"/>
    <mergeCell ref="H77:BC77"/>
    <mergeCell ref="CJ140:DA140"/>
    <mergeCell ref="A76:G76"/>
    <mergeCell ref="H76:BC76"/>
    <mergeCell ref="BD76:BS76"/>
    <mergeCell ref="BT76:CD76"/>
    <mergeCell ref="CE76:DA76"/>
    <mergeCell ref="CJ171:DA171"/>
    <mergeCell ref="A168:DA168"/>
    <mergeCell ref="A170:G170"/>
    <mergeCell ref="A171:G171"/>
    <mergeCell ref="H171:BC171"/>
    <mergeCell ref="A123:G123"/>
    <mergeCell ref="H123:AO123"/>
    <mergeCell ref="AP123:BE123"/>
    <mergeCell ref="BF123:BU123"/>
    <mergeCell ref="A105:G105"/>
    <mergeCell ref="H105:AO105"/>
    <mergeCell ref="AP105:BE105"/>
    <mergeCell ref="BF105:BU105"/>
    <mergeCell ref="BV105:CK105"/>
    <mergeCell ref="CL105:DA105"/>
    <mergeCell ref="A122:G122"/>
    <mergeCell ref="H122:AO122"/>
    <mergeCell ref="AP122:BE122"/>
    <mergeCell ref="BF122:BU122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Y17:AN17"/>
    <mergeCell ref="AO17:BE17"/>
    <mergeCell ref="BF17:BW17"/>
    <mergeCell ref="BX17:CP17"/>
    <mergeCell ref="CQ17:DH17"/>
    <mergeCell ref="DI17:DX17"/>
    <mergeCell ref="DY17:EN17"/>
    <mergeCell ref="CJ157:DA157"/>
    <mergeCell ref="H170:BC170"/>
    <mergeCell ref="BT144:CI144"/>
    <mergeCell ref="CJ144:DA144"/>
    <mergeCell ref="CL124:DA124"/>
    <mergeCell ref="AP126:BE126"/>
    <mergeCell ref="BF126:BU126"/>
    <mergeCell ref="BV126:CK126"/>
    <mergeCell ref="CL126:DA126"/>
    <mergeCell ref="BD77:BS77"/>
    <mergeCell ref="BT77:CD77"/>
    <mergeCell ref="CE77:DA77"/>
    <mergeCell ref="CE72:DA72"/>
    <mergeCell ref="CJ67:DA67"/>
    <mergeCell ref="CJ23:DA23"/>
    <mergeCell ref="CJ25:DA25"/>
    <mergeCell ref="CJ24:DA24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A106:G106"/>
    <mergeCell ref="H106:AO106"/>
    <mergeCell ref="A126:G126"/>
    <mergeCell ref="H126:AO126"/>
    <mergeCell ref="A175:G175"/>
    <mergeCell ref="H175:BC175"/>
    <mergeCell ref="BD175:BS175"/>
    <mergeCell ref="BT175:CI175"/>
    <mergeCell ref="BD171:BS171"/>
    <mergeCell ref="BT171:CI171"/>
    <mergeCell ref="BT174:CI174"/>
    <mergeCell ref="A165:G165"/>
    <mergeCell ref="A124:G124"/>
    <mergeCell ref="H124:AO124"/>
    <mergeCell ref="AP124:BE124"/>
    <mergeCell ref="BF124:BU124"/>
    <mergeCell ref="BV124:CK124"/>
    <mergeCell ref="A107:G107"/>
    <mergeCell ref="H107:AO107"/>
    <mergeCell ref="A157:G157"/>
    <mergeCell ref="H157:BS157"/>
    <mergeCell ref="BT157:CI157"/>
    <mergeCell ref="BD170:BS170"/>
    <mergeCell ref="BT170:CI170"/>
    <mergeCell ref="AV2:FE2"/>
    <mergeCell ref="CL121:DA121"/>
    <mergeCell ref="CL106:DA106"/>
    <mergeCell ref="BV123:CK123"/>
    <mergeCell ref="CL123:DA123"/>
    <mergeCell ref="BV107:CK107"/>
    <mergeCell ref="CL107:DA107"/>
    <mergeCell ref="AP107:BE107"/>
    <mergeCell ref="BF107:BU107"/>
    <mergeCell ref="AP106:BE106"/>
    <mergeCell ref="BF106:BU106"/>
    <mergeCell ref="BV106:CK106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29:DA29"/>
    <mergeCell ref="A146:G146"/>
    <mergeCell ref="H146:BC146"/>
    <mergeCell ref="BD146:BS146"/>
    <mergeCell ref="BT146:CI146"/>
    <mergeCell ref="CJ146:DA146"/>
    <mergeCell ref="A159:G159"/>
    <mergeCell ref="H159:BS159"/>
    <mergeCell ref="BT159:CI159"/>
    <mergeCell ref="CJ159:DA159"/>
    <mergeCell ref="A147:G147"/>
    <mergeCell ref="H147:BC147"/>
    <mergeCell ref="BD147:BS147"/>
    <mergeCell ref="BT147:CI147"/>
    <mergeCell ref="A150:G150"/>
    <mergeCell ref="H150:BC150"/>
    <mergeCell ref="BD150:BS150"/>
    <mergeCell ref="BT150:CI150"/>
    <mergeCell ref="CJ150:DA150"/>
    <mergeCell ref="A149:G149"/>
    <mergeCell ref="H149:BC149"/>
    <mergeCell ref="BD149:BS149"/>
    <mergeCell ref="BT149:CI149"/>
    <mergeCell ref="CJ149:DA149"/>
    <mergeCell ref="CJ147:DA147"/>
    <mergeCell ref="A148:G148"/>
    <mergeCell ref="H148:BC148"/>
    <mergeCell ref="BD148:BS148"/>
    <mergeCell ref="BT148:CI148"/>
    <mergeCell ref="CJ148:DA148"/>
    <mergeCell ref="A164:G164"/>
    <mergeCell ref="H163:BS163"/>
    <mergeCell ref="BT163:CI163"/>
    <mergeCell ref="CJ163:DA163"/>
    <mergeCell ref="H162:BS162"/>
    <mergeCell ref="BT162:CI162"/>
    <mergeCell ref="CJ162:DA162"/>
    <mergeCell ref="A163:G163"/>
    <mergeCell ref="H164:BS164"/>
    <mergeCell ref="BT164:CI164"/>
    <mergeCell ref="CJ164:DA164"/>
    <mergeCell ref="A162:G16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58" zoomScaleNormal="100" zoomScaleSheetLayoutView="100" workbookViewId="0">
      <selection activeCell="H91" sqref="H91:BS91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0" t="s">
        <v>134</v>
      </c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</row>
    <row r="3" spans="1:161" s="3" customFormat="1" ht="15.75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</row>
    <row r="4" spans="1:161" s="2" customFormat="1" ht="15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</row>
    <row r="5" spans="1:161" s="2" customFormat="1" ht="1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</row>
    <row r="6" spans="1:161" s="5" customFormat="1" ht="13.5" customHeight="1" x14ac:dyDescent="0.2">
      <c r="A6" s="50" t="s">
        <v>4</v>
      </c>
      <c r="B6" s="51"/>
      <c r="C6" s="51"/>
      <c r="D6" s="51"/>
      <c r="E6" s="51"/>
      <c r="F6" s="52"/>
      <c r="G6" s="50" t="s">
        <v>5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  <c r="Y6" s="50" t="s">
        <v>6</v>
      </c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2"/>
      <c r="AO6" s="94" t="s">
        <v>7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6"/>
      <c r="DI6" s="50" t="s">
        <v>8</v>
      </c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2"/>
      <c r="DY6" s="50" t="s">
        <v>103</v>
      </c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2"/>
      <c r="EO6" s="50" t="s">
        <v>9</v>
      </c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2"/>
    </row>
    <row r="7" spans="1:161" s="5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50" t="s">
        <v>10</v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2"/>
      <c r="BF7" s="94" t="s">
        <v>11</v>
      </c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6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5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45">
        <v>1</v>
      </c>
      <c r="B9" s="45"/>
      <c r="C9" s="45"/>
      <c r="D9" s="45"/>
      <c r="E9" s="45"/>
      <c r="F9" s="45"/>
      <c r="G9" s="45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>
        <v>3</v>
      </c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>
        <v>4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>
        <v>5</v>
      </c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>
        <v>6</v>
      </c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>
        <v>7</v>
      </c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>
        <v>8</v>
      </c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>
        <v>9</v>
      </c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>
        <v>10</v>
      </c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  <row r="10" spans="1:161" s="7" customFormat="1" ht="15" customHeight="1" x14ac:dyDescent="0.2">
      <c r="A10" s="100" t="s">
        <v>104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2"/>
    </row>
    <row r="11" spans="1:161" s="7" customFormat="1" ht="15" customHeight="1" x14ac:dyDescent="0.2">
      <c r="A11" s="39" t="s">
        <v>17</v>
      </c>
      <c r="B11" s="39"/>
      <c r="C11" s="39"/>
      <c r="D11" s="39"/>
      <c r="E11" s="39"/>
      <c r="F11" s="39"/>
      <c r="G11" s="44" t="s">
        <v>20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</row>
    <row r="12" spans="1:161" s="7" customFormat="1" ht="15" customHeight="1" x14ac:dyDescent="0.2">
      <c r="A12" s="39" t="s">
        <v>18</v>
      </c>
      <c r="B12" s="39"/>
      <c r="C12" s="39"/>
      <c r="D12" s="39"/>
      <c r="E12" s="39"/>
      <c r="F12" s="39"/>
      <c r="G12" s="44" t="s">
        <v>21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2">
        <v>2.5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>
        <f>BF12+CQ12</f>
        <v>10378</v>
      </c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>
        <v>6625</v>
      </c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>
        <v>3753</v>
      </c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>
        <v>1.7</v>
      </c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3">
        <f>AO12*Y12*DY12*12-25.97</f>
        <v>529252.03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7" customFormat="1" ht="27.75" customHeight="1" x14ac:dyDescent="0.2">
      <c r="A13" s="39" t="s">
        <v>19</v>
      </c>
      <c r="B13" s="39"/>
      <c r="C13" s="39"/>
      <c r="D13" s="39"/>
      <c r="E13" s="39"/>
      <c r="F13" s="39"/>
      <c r="G13" s="44" t="s">
        <v>22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2">
        <v>1.5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>
        <f>BF13+CQ13</f>
        <v>16164</v>
      </c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>
        <v>8630</v>
      </c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>
        <v>7534</v>
      </c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>
        <v>1.7</v>
      </c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3">
        <f>AO13*Y13*DY13*12</f>
        <v>494618.39999999997</v>
      </c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</row>
    <row r="14" spans="1:161" s="7" customFormat="1" ht="24" customHeight="1" x14ac:dyDescent="0.2">
      <c r="A14" s="39" t="s">
        <v>23</v>
      </c>
      <c r="B14" s="39"/>
      <c r="C14" s="39"/>
      <c r="D14" s="39"/>
      <c r="E14" s="39"/>
      <c r="F14" s="39"/>
      <c r="G14" s="44" t="s">
        <v>24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  <row r="15" spans="1:161" s="7" customFormat="1" ht="15" customHeight="1" x14ac:dyDescent="0.2">
      <c r="A15" s="58" t="s">
        <v>106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42" t="s">
        <v>16</v>
      </c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 t="s">
        <v>16</v>
      </c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 t="s">
        <v>16</v>
      </c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 t="s">
        <v>16</v>
      </c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 t="s">
        <v>16</v>
      </c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 t="s">
        <v>16</v>
      </c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3">
        <f>EO12+EO13+EO14</f>
        <v>1023870.4299999999</v>
      </c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</row>
    <row r="16" spans="1:161" s="7" customFormat="1" ht="15" customHeight="1" x14ac:dyDescent="0.2">
      <c r="A16" s="100" t="s">
        <v>105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2"/>
    </row>
    <row r="17" spans="1:161" s="7" customFormat="1" ht="15" customHeight="1" x14ac:dyDescent="0.2">
      <c r="A17" s="39" t="s">
        <v>17</v>
      </c>
      <c r="B17" s="39"/>
      <c r="C17" s="39"/>
      <c r="D17" s="39"/>
      <c r="E17" s="39"/>
      <c r="F17" s="39"/>
      <c r="G17" s="44" t="s">
        <v>20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2">
        <v>3</v>
      </c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>
        <f>BF17+CQ17</f>
        <v>32876</v>
      </c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>
        <v>16735</v>
      </c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>
        <v>16141</v>
      </c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>
        <v>1.7</v>
      </c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3">
        <f>AO17*Y17*DY17*12-56.01</f>
        <v>2011955.1900000002</v>
      </c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</row>
    <row r="18" spans="1:161" s="7" customFormat="1" ht="15" customHeight="1" x14ac:dyDescent="0.2">
      <c r="A18" s="39" t="s">
        <v>18</v>
      </c>
      <c r="B18" s="39"/>
      <c r="C18" s="39"/>
      <c r="D18" s="39"/>
      <c r="E18" s="39"/>
      <c r="F18" s="39"/>
      <c r="G18" s="44" t="s">
        <v>21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2">
        <v>2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>
        <f>BF18+CQ18</f>
        <v>8263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>
        <v>8263</v>
      </c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>
        <v>0</v>
      </c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>
        <v>1.7</v>
      </c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3">
        <f>AO18*Y18*DY18*12</f>
        <v>337130.4</v>
      </c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</row>
    <row r="19" spans="1:161" s="7" customFormat="1" ht="27.75" customHeight="1" x14ac:dyDescent="0.2">
      <c r="A19" s="39" t="s">
        <v>19</v>
      </c>
      <c r="B19" s="39"/>
      <c r="C19" s="39"/>
      <c r="D19" s="39"/>
      <c r="E19" s="39"/>
      <c r="F19" s="39"/>
      <c r="G19" s="44" t="s">
        <v>22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2">
        <v>12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>
        <f>BF19+BX19+CQ19</f>
        <v>22011</v>
      </c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>
        <v>11257</v>
      </c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>
        <v>1896</v>
      </c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>
        <v>8858</v>
      </c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>
        <v>20</v>
      </c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>
        <v>1.7</v>
      </c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3">
        <f>Y19*AO19*12*1.7</f>
        <v>5388292.7999999998</v>
      </c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</row>
    <row r="20" spans="1:161" s="7" customFormat="1" ht="24" customHeight="1" x14ac:dyDescent="0.2">
      <c r="A20" s="39" t="s">
        <v>23</v>
      </c>
      <c r="B20" s="39"/>
      <c r="C20" s="39"/>
      <c r="D20" s="39"/>
      <c r="E20" s="39"/>
      <c r="F20" s="39"/>
      <c r="G20" s="44" t="s">
        <v>24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2">
        <v>1</v>
      </c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>
        <f>BF20+CQ20</f>
        <v>8212</v>
      </c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>
        <v>8212</v>
      </c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>
        <v>0</v>
      </c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>
        <v>1.7</v>
      </c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3">
        <f>AO20*DY20*12</f>
        <v>167524.79999999999</v>
      </c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</row>
    <row r="21" spans="1:161" s="7" customFormat="1" ht="15" customHeight="1" x14ac:dyDescent="0.2">
      <c r="A21" s="58" t="s">
        <v>107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1"/>
      <c r="Y21" s="42" t="s">
        <v>16</v>
      </c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 t="s">
        <v>16</v>
      </c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 t="s">
        <v>16</v>
      </c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 t="s">
        <v>16</v>
      </c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 t="s">
        <v>16</v>
      </c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 t="s">
        <v>16</v>
      </c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3">
        <f>EO17+EO18+EO19+EO20</f>
        <v>7904903.1900000004</v>
      </c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</row>
    <row r="22" spans="1:161" s="7" customFormat="1" ht="15" customHeight="1" x14ac:dyDescent="0.2">
      <c r="A22" s="58" t="s">
        <v>108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1"/>
      <c r="Y22" s="42" t="s">
        <v>16</v>
      </c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 t="s">
        <v>16</v>
      </c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 t="s">
        <v>16</v>
      </c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 t="s">
        <v>16</v>
      </c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 t="s">
        <v>16</v>
      </c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 t="s">
        <v>16</v>
      </c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3">
        <f>EO21+EO15</f>
        <v>8928773.620000001</v>
      </c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</row>
    <row r="24" spans="1:161" s="4" customFormat="1" ht="14.25" x14ac:dyDescent="0.2">
      <c r="A24" s="49" t="s">
        <v>25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50" t="s">
        <v>4</v>
      </c>
      <c r="B26" s="51"/>
      <c r="C26" s="51"/>
      <c r="D26" s="51"/>
      <c r="E26" s="51"/>
      <c r="F26" s="52"/>
      <c r="G26" s="50" t="s">
        <v>26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  <c r="AE26" s="50" t="s">
        <v>27</v>
      </c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2"/>
      <c r="BD26" s="50" t="s">
        <v>28</v>
      </c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2"/>
      <c r="BT26" s="50" t="s">
        <v>29</v>
      </c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2"/>
      <c r="CJ26" s="50" t="s">
        <v>30</v>
      </c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2"/>
    </row>
    <row r="27" spans="1:161" s="6" customFormat="1" x14ac:dyDescent="0.2">
      <c r="A27" s="45">
        <v>1</v>
      </c>
      <c r="B27" s="45"/>
      <c r="C27" s="45"/>
      <c r="D27" s="45"/>
      <c r="E27" s="45"/>
      <c r="F27" s="45"/>
      <c r="G27" s="45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>
        <v>3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>
        <v>4</v>
      </c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>
        <v>5</v>
      </c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>
        <v>6</v>
      </c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</row>
    <row r="28" spans="1:161" s="7" customFormat="1" ht="15" customHeight="1" x14ac:dyDescent="0.2">
      <c r="A28" s="39" t="s">
        <v>17</v>
      </c>
      <c r="B28" s="39"/>
      <c r="C28" s="39"/>
      <c r="D28" s="39"/>
      <c r="E28" s="39"/>
      <c r="F28" s="39"/>
      <c r="G28" s="44" t="s">
        <v>109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2">
        <v>0</v>
      </c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>
        <v>0</v>
      </c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3">
        <v>0</v>
      </c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</row>
    <row r="29" spans="1:161" s="7" customFormat="1" ht="15" customHeight="1" x14ac:dyDescent="0.2">
      <c r="A29" s="39" t="s">
        <v>18</v>
      </c>
      <c r="B29" s="39"/>
      <c r="C29" s="39"/>
      <c r="D29" s="39"/>
      <c r="E29" s="39"/>
      <c r="F29" s="39"/>
      <c r="G29" s="44" t="s">
        <v>111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</row>
    <row r="30" spans="1:161" s="7" customFormat="1" ht="15" customHeight="1" x14ac:dyDescent="0.2">
      <c r="A30" s="39" t="s">
        <v>19</v>
      </c>
      <c r="B30" s="39"/>
      <c r="C30" s="39"/>
      <c r="D30" s="39"/>
      <c r="E30" s="39"/>
      <c r="F30" s="39"/>
      <c r="G30" s="44" t="s">
        <v>110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2">
        <v>0</v>
      </c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>
        <v>0</v>
      </c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3">
        <v>0</v>
      </c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</row>
    <row r="31" spans="1:161" s="7" customFormat="1" ht="15" customHeight="1" x14ac:dyDescent="0.2">
      <c r="A31" s="39"/>
      <c r="B31" s="39"/>
      <c r="C31" s="39"/>
      <c r="D31" s="39"/>
      <c r="E31" s="39"/>
      <c r="F31" s="39"/>
      <c r="G31" s="40" t="s">
        <v>15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1"/>
      <c r="AE31" s="42" t="s">
        <v>16</v>
      </c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 t="s">
        <v>16</v>
      </c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 t="s">
        <v>16</v>
      </c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3">
        <f>CJ28+CJ30</f>
        <v>0</v>
      </c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</row>
    <row r="32" spans="1:161" s="2" customFormat="1" ht="12" customHeight="1" x14ac:dyDescent="0.25"/>
    <row r="33" spans="1:105" s="4" customFormat="1" ht="14.25" x14ac:dyDescent="0.2">
      <c r="A33" s="49" t="s">
        <v>31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</row>
    <row r="34" spans="1:105" s="2" customFormat="1" ht="10.5" customHeight="1" x14ac:dyDescent="0.25"/>
    <row r="35" spans="1:105" s="5" customFormat="1" ht="55.5" customHeight="1" x14ac:dyDescent="0.2">
      <c r="A35" s="50" t="s">
        <v>4</v>
      </c>
      <c r="B35" s="51"/>
      <c r="C35" s="51"/>
      <c r="D35" s="51"/>
      <c r="E35" s="51"/>
      <c r="F35" s="52"/>
      <c r="G35" s="50" t="s">
        <v>26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  <c r="AE35" s="50" t="s">
        <v>32</v>
      </c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2"/>
      <c r="AZ35" s="50" t="s">
        <v>33</v>
      </c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2"/>
      <c r="BR35" s="50" t="s">
        <v>34</v>
      </c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2"/>
      <c r="CJ35" s="50" t="s">
        <v>30</v>
      </c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2"/>
    </row>
    <row r="36" spans="1:105" s="6" customFormat="1" x14ac:dyDescent="0.2">
      <c r="A36" s="45">
        <v>1</v>
      </c>
      <c r="B36" s="45"/>
      <c r="C36" s="45"/>
      <c r="D36" s="45"/>
      <c r="E36" s="45"/>
      <c r="F36" s="45"/>
      <c r="G36" s="45">
        <v>2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>
        <v>3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>
        <v>4</v>
      </c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>
        <v>5</v>
      </c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>
        <v>6</v>
      </c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</row>
    <row r="37" spans="1:105" s="7" customFormat="1" ht="15" customHeight="1" x14ac:dyDescent="0.2">
      <c r="A37" s="39"/>
      <c r="B37" s="39"/>
      <c r="C37" s="39"/>
      <c r="D37" s="39"/>
      <c r="E37" s="39"/>
      <c r="F37" s="39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</row>
    <row r="38" spans="1:105" s="7" customFormat="1" ht="15" customHeight="1" x14ac:dyDescent="0.2">
      <c r="A38" s="39"/>
      <c r="B38" s="39"/>
      <c r="C38" s="39"/>
      <c r="D38" s="39"/>
      <c r="E38" s="39"/>
      <c r="F38" s="39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</row>
    <row r="39" spans="1:105" s="7" customFormat="1" ht="15" customHeight="1" x14ac:dyDescent="0.2">
      <c r="A39" s="39"/>
      <c r="B39" s="39"/>
      <c r="C39" s="39"/>
      <c r="D39" s="39"/>
      <c r="E39" s="39"/>
      <c r="F39" s="39"/>
      <c r="G39" s="40" t="s">
        <v>15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1"/>
      <c r="AE39" s="42" t="s">
        <v>16</v>
      </c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 t="s">
        <v>16</v>
      </c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 t="s">
        <v>16</v>
      </c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55" t="s">
        <v>35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</row>
    <row r="44" spans="1:105" s="2" customFormat="1" ht="10.5" customHeight="1" x14ac:dyDescent="0.25"/>
    <row r="45" spans="1:105" s="2" customFormat="1" ht="55.5" customHeight="1" x14ac:dyDescent="0.25">
      <c r="A45" s="50" t="s">
        <v>4</v>
      </c>
      <c r="B45" s="51"/>
      <c r="C45" s="51"/>
      <c r="D45" s="51"/>
      <c r="E45" s="51"/>
      <c r="F45" s="52"/>
      <c r="G45" s="50" t="s">
        <v>36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2"/>
      <c r="BW45" s="50" t="s">
        <v>37</v>
      </c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2"/>
      <c r="CM45" s="50" t="s">
        <v>38</v>
      </c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6"/>
    </row>
    <row r="46" spans="1:105" x14ac:dyDescent="0.2">
      <c r="A46" s="45">
        <v>1</v>
      </c>
      <c r="B46" s="45"/>
      <c r="C46" s="45"/>
      <c r="D46" s="45"/>
      <c r="E46" s="45"/>
      <c r="F46" s="45"/>
      <c r="G46" s="45">
        <v>2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>
        <v>3</v>
      </c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>
        <v>4</v>
      </c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</row>
    <row r="47" spans="1:105" s="2" customFormat="1" ht="21.75" customHeight="1" x14ac:dyDescent="0.25">
      <c r="A47" s="39" t="s">
        <v>17</v>
      </c>
      <c r="B47" s="39"/>
      <c r="C47" s="39"/>
      <c r="D47" s="39"/>
      <c r="E47" s="39"/>
      <c r="F47" s="39"/>
      <c r="G47" s="9"/>
      <c r="H47" s="59" t="s">
        <v>39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60"/>
      <c r="BW47" s="42" t="s">
        <v>16</v>
      </c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3">
        <f>CM48</f>
        <v>1925866.9</v>
      </c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</row>
    <row r="48" spans="1:105" x14ac:dyDescent="0.2">
      <c r="A48" s="63" t="s">
        <v>40</v>
      </c>
      <c r="B48" s="64"/>
      <c r="C48" s="64"/>
      <c r="D48" s="64"/>
      <c r="E48" s="64"/>
      <c r="F48" s="65"/>
      <c r="G48" s="10"/>
      <c r="H48" s="69" t="s">
        <v>11</v>
      </c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70"/>
      <c r="BW48" s="71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3"/>
      <c r="CM48" s="77">
        <v>1925866.9</v>
      </c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9"/>
    </row>
    <row r="49" spans="1:105" x14ac:dyDescent="0.2">
      <c r="A49" s="66"/>
      <c r="B49" s="67"/>
      <c r="C49" s="67"/>
      <c r="D49" s="67"/>
      <c r="E49" s="67"/>
      <c r="F49" s="68"/>
      <c r="G49" s="11"/>
      <c r="H49" s="83" t="s">
        <v>41</v>
      </c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4"/>
      <c r="BW49" s="74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6"/>
      <c r="CM49" s="80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2"/>
    </row>
    <row r="50" spans="1:105" ht="13.5" customHeight="1" x14ac:dyDescent="0.2">
      <c r="A50" s="39" t="s">
        <v>42</v>
      </c>
      <c r="B50" s="39"/>
      <c r="C50" s="39"/>
      <c r="D50" s="39"/>
      <c r="E50" s="39"/>
      <c r="F50" s="39"/>
      <c r="G50" s="9"/>
      <c r="H50" s="61" t="s">
        <v>43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</row>
    <row r="51" spans="1:105" ht="26.25" customHeight="1" x14ac:dyDescent="0.2">
      <c r="A51" s="39" t="s">
        <v>44</v>
      </c>
      <c r="B51" s="39"/>
      <c r="C51" s="39"/>
      <c r="D51" s="39"/>
      <c r="E51" s="39"/>
      <c r="F51" s="39"/>
      <c r="G51" s="9"/>
      <c r="H51" s="61" t="s">
        <v>45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</row>
    <row r="52" spans="1:105" ht="26.25" customHeight="1" x14ac:dyDescent="0.2">
      <c r="A52" s="39" t="s">
        <v>18</v>
      </c>
      <c r="B52" s="39"/>
      <c r="C52" s="39"/>
      <c r="D52" s="39"/>
      <c r="E52" s="39"/>
      <c r="F52" s="39"/>
      <c r="G52" s="9"/>
      <c r="H52" s="59" t="s">
        <v>46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60"/>
      <c r="BW52" s="42" t="s">
        <v>16</v>
      </c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3">
        <f>CM53+CM56</f>
        <v>276791.98</v>
      </c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</row>
    <row r="53" spans="1:105" x14ac:dyDescent="0.2">
      <c r="A53" s="63" t="s">
        <v>47</v>
      </c>
      <c r="B53" s="64"/>
      <c r="C53" s="64"/>
      <c r="D53" s="64"/>
      <c r="E53" s="64"/>
      <c r="F53" s="65"/>
      <c r="G53" s="10"/>
      <c r="H53" s="69" t="s">
        <v>11</v>
      </c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70"/>
      <c r="BW53" s="71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3"/>
      <c r="CM53" s="77">
        <v>258934.43</v>
      </c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9"/>
    </row>
    <row r="54" spans="1:105" ht="25.5" customHeight="1" x14ac:dyDescent="0.2">
      <c r="A54" s="66"/>
      <c r="B54" s="67"/>
      <c r="C54" s="67"/>
      <c r="D54" s="67"/>
      <c r="E54" s="67"/>
      <c r="F54" s="68"/>
      <c r="G54" s="11"/>
      <c r="H54" s="83" t="s">
        <v>48</v>
      </c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4"/>
      <c r="BW54" s="74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6"/>
      <c r="CM54" s="80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2"/>
    </row>
    <row r="55" spans="1:105" ht="26.25" customHeight="1" x14ac:dyDescent="0.2">
      <c r="A55" s="39" t="s">
        <v>49</v>
      </c>
      <c r="B55" s="39"/>
      <c r="C55" s="39"/>
      <c r="D55" s="39"/>
      <c r="E55" s="39"/>
      <c r="F55" s="39"/>
      <c r="G55" s="9"/>
      <c r="H55" s="61" t="s">
        <v>50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</row>
    <row r="56" spans="1:105" ht="27" customHeight="1" x14ac:dyDescent="0.2">
      <c r="A56" s="39" t="s">
        <v>51</v>
      </c>
      <c r="B56" s="39"/>
      <c r="C56" s="39"/>
      <c r="D56" s="39"/>
      <c r="E56" s="39"/>
      <c r="F56" s="39"/>
      <c r="G56" s="9"/>
      <c r="H56" s="61" t="s">
        <v>52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3">
        <v>17857.55</v>
      </c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</row>
    <row r="57" spans="1:105" ht="27" customHeight="1" x14ac:dyDescent="0.2">
      <c r="A57" s="39" t="s">
        <v>53</v>
      </c>
      <c r="B57" s="39"/>
      <c r="C57" s="39"/>
      <c r="D57" s="39"/>
      <c r="E57" s="39"/>
      <c r="F57" s="39"/>
      <c r="G57" s="9"/>
      <c r="H57" s="61" t="s">
        <v>54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</row>
    <row r="58" spans="1:105" ht="27" customHeight="1" x14ac:dyDescent="0.2">
      <c r="A58" s="39" t="s">
        <v>55</v>
      </c>
      <c r="B58" s="39"/>
      <c r="C58" s="39"/>
      <c r="D58" s="39"/>
      <c r="E58" s="39"/>
      <c r="F58" s="39"/>
      <c r="G58" s="9"/>
      <c r="H58" s="61" t="s">
        <v>54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</row>
    <row r="59" spans="1:105" ht="26.25" customHeight="1" x14ac:dyDescent="0.2">
      <c r="A59" s="39" t="s">
        <v>19</v>
      </c>
      <c r="B59" s="39"/>
      <c r="C59" s="39"/>
      <c r="D59" s="39"/>
      <c r="E59" s="39"/>
      <c r="F59" s="39"/>
      <c r="G59" s="9"/>
      <c r="H59" s="59" t="s">
        <v>56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60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3">
        <v>455367.45</v>
      </c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</row>
    <row r="60" spans="1:105" ht="13.5" customHeight="1" x14ac:dyDescent="0.2">
      <c r="A60" s="39"/>
      <c r="B60" s="39"/>
      <c r="C60" s="39"/>
      <c r="D60" s="39"/>
      <c r="E60" s="39"/>
      <c r="F60" s="39"/>
      <c r="G60" s="58" t="s">
        <v>15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1"/>
      <c r="BW60" s="42" t="s">
        <v>16</v>
      </c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3">
        <f>CM47+CM52+CM59</f>
        <v>2658026.33</v>
      </c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</row>
    <row r="61" spans="1:105" ht="13.5" customHeight="1" x14ac:dyDescent="0.2">
      <c r="A61" s="39"/>
      <c r="B61" s="39"/>
      <c r="C61" s="39"/>
      <c r="D61" s="39"/>
      <c r="E61" s="39"/>
      <c r="F61" s="39"/>
      <c r="G61" s="58" t="s">
        <v>11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1"/>
      <c r="BW61" s="42" t="s">
        <v>16</v>
      </c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</row>
    <row r="62" spans="1:105" ht="13.5" customHeight="1" x14ac:dyDescent="0.2">
      <c r="A62" s="39"/>
      <c r="B62" s="39"/>
      <c r="C62" s="39"/>
      <c r="D62" s="39"/>
      <c r="E62" s="39"/>
      <c r="F62" s="39"/>
      <c r="G62" s="58" t="s">
        <v>112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1"/>
      <c r="BW62" s="42" t="s">
        <v>16</v>
      </c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3">
        <v>306629.57</v>
      </c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</row>
    <row r="63" spans="1:105" ht="13.5" customHeight="1" x14ac:dyDescent="0.2">
      <c r="A63" s="39"/>
      <c r="B63" s="39"/>
      <c r="C63" s="39"/>
      <c r="D63" s="39"/>
      <c r="E63" s="39"/>
      <c r="F63" s="39"/>
      <c r="G63" s="58" t="s">
        <v>113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1"/>
      <c r="BW63" s="42" t="s">
        <v>16</v>
      </c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3">
        <v>2351396.7599999998</v>
      </c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</row>
    <row r="64" spans="1:105" s="2" customFormat="1" ht="3.75" customHeight="1" x14ac:dyDescent="0.25"/>
    <row r="65" spans="1:105" s="12" customFormat="1" ht="48" customHeight="1" x14ac:dyDescent="0.2">
      <c r="A65" s="56" t="s">
        <v>57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2" customFormat="1" ht="12" customHeight="1" x14ac:dyDescent="0.25"/>
    <row r="67" spans="1:105" s="4" customFormat="1" ht="27" customHeight="1" x14ac:dyDescent="0.2">
      <c r="A67" s="55" t="s">
        <v>167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</row>
    <row r="68" spans="1:105" s="2" customFormat="1" ht="6" customHeight="1" x14ac:dyDescent="0.25"/>
    <row r="69" spans="1:105" s="5" customFormat="1" ht="45" customHeight="1" x14ac:dyDescent="0.2">
      <c r="A69" s="50" t="s">
        <v>4</v>
      </c>
      <c r="B69" s="51"/>
      <c r="C69" s="51"/>
      <c r="D69" s="51"/>
      <c r="E69" s="51"/>
      <c r="F69" s="51"/>
      <c r="G69" s="52"/>
      <c r="H69" s="50" t="s">
        <v>59</v>
      </c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2"/>
      <c r="BD69" s="50" t="s">
        <v>60</v>
      </c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2"/>
      <c r="BT69" s="50" t="s">
        <v>61</v>
      </c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2"/>
      <c r="CJ69" s="50" t="s">
        <v>62</v>
      </c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2"/>
    </row>
    <row r="70" spans="1:105" s="6" customFormat="1" x14ac:dyDescent="0.2">
      <c r="A70" s="45">
        <v>1</v>
      </c>
      <c r="B70" s="45"/>
      <c r="C70" s="45"/>
      <c r="D70" s="45"/>
      <c r="E70" s="45"/>
      <c r="F70" s="45"/>
      <c r="G70" s="45"/>
      <c r="H70" s="45">
        <v>2</v>
      </c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>
        <v>3</v>
      </c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>
        <v>4</v>
      </c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>
        <v>5</v>
      </c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</row>
    <row r="71" spans="1:105" s="7" customFormat="1" ht="42" customHeight="1" x14ac:dyDescent="0.2">
      <c r="A71" s="39" t="s">
        <v>17</v>
      </c>
      <c r="B71" s="39"/>
      <c r="C71" s="39"/>
      <c r="D71" s="39"/>
      <c r="E71" s="39"/>
      <c r="F71" s="39"/>
      <c r="G71" s="39"/>
      <c r="H71" s="44" t="s">
        <v>146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2">
        <v>0</v>
      </c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>
        <v>0</v>
      </c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>
        <v>0</v>
      </c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</row>
    <row r="72" spans="1:105" s="7" customFormat="1" ht="15" customHeight="1" x14ac:dyDescent="0.2">
      <c r="A72" s="39"/>
      <c r="B72" s="39"/>
      <c r="C72" s="39"/>
      <c r="D72" s="39"/>
      <c r="E72" s="39"/>
      <c r="F72" s="39"/>
      <c r="G72" s="39"/>
      <c r="H72" s="40" t="s">
        <v>15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1"/>
      <c r="BD72" s="42" t="s">
        <v>16</v>
      </c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 t="s">
        <v>16</v>
      </c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>
        <v>0</v>
      </c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</row>
    <row r="73" spans="1:105" s="2" customFormat="1" ht="12" customHeight="1" x14ac:dyDescent="0.25"/>
    <row r="74" spans="1:105" s="4" customFormat="1" ht="14.25" x14ac:dyDescent="0.2">
      <c r="A74" s="49" t="s">
        <v>168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</row>
    <row r="75" spans="1:105" s="2" customFormat="1" ht="10.5" customHeight="1" x14ac:dyDescent="0.25"/>
    <row r="76" spans="1:105" s="4" customFormat="1" ht="14.25" x14ac:dyDescent="0.2">
      <c r="A76" s="49" t="s">
        <v>169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</row>
    <row r="77" spans="1:105" s="2" customFormat="1" ht="10.5" customHeight="1" x14ac:dyDescent="0.25"/>
    <row r="78" spans="1:105" s="5" customFormat="1" ht="45" customHeight="1" x14ac:dyDescent="0.2">
      <c r="A78" s="94" t="s">
        <v>4</v>
      </c>
      <c r="B78" s="95"/>
      <c r="C78" s="95"/>
      <c r="D78" s="95"/>
      <c r="E78" s="95"/>
      <c r="F78" s="95"/>
      <c r="G78" s="96"/>
      <c r="H78" s="94" t="s">
        <v>64</v>
      </c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6"/>
      <c r="AP78" s="94" t="s">
        <v>72</v>
      </c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6"/>
      <c r="BF78" s="94" t="s">
        <v>73</v>
      </c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6"/>
      <c r="BV78" s="94" t="s">
        <v>74</v>
      </c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6"/>
      <c r="CL78" s="94" t="s">
        <v>30</v>
      </c>
      <c r="CM78" s="95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6"/>
    </row>
    <row r="79" spans="1:105" s="6" customFormat="1" x14ac:dyDescent="0.2">
      <c r="A79" s="45">
        <v>1</v>
      </c>
      <c r="B79" s="45"/>
      <c r="C79" s="45"/>
      <c r="D79" s="45"/>
      <c r="E79" s="45"/>
      <c r="F79" s="45"/>
      <c r="G79" s="45"/>
      <c r="H79" s="45">
        <v>2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>
        <v>3</v>
      </c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>
        <v>4</v>
      </c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>
        <v>5</v>
      </c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>
        <v>6</v>
      </c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</row>
    <row r="80" spans="1:105" s="7" customFormat="1" ht="15" customHeight="1" x14ac:dyDescent="0.2">
      <c r="A80" s="39" t="s">
        <v>17</v>
      </c>
      <c r="B80" s="39"/>
      <c r="C80" s="39"/>
      <c r="D80" s="39"/>
      <c r="E80" s="39"/>
      <c r="F80" s="39"/>
      <c r="G80" s="39"/>
      <c r="H80" s="44" t="s">
        <v>116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2">
        <v>0</v>
      </c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>
        <v>0</v>
      </c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>
        <v>0</v>
      </c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3">
        <v>0</v>
      </c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</row>
    <row r="81" spans="1:105" s="7" customFormat="1" ht="15" customHeight="1" x14ac:dyDescent="0.2">
      <c r="A81" s="39" t="s">
        <v>18</v>
      </c>
      <c r="B81" s="39"/>
      <c r="C81" s="39"/>
      <c r="D81" s="39"/>
      <c r="E81" s="39"/>
      <c r="F81" s="39"/>
      <c r="G81" s="39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</row>
    <row r="82" spans="1:105" s="7" customFormat="1" ht="15" customHeight="1" x14ac:dyDescent="0.2">
      <c r="A82" s="39"/>
      <c r="B82" s="39"/>
      <c r="C82" s="39"/>
      <c r="D82" s="39"/>
      <c r="E82" s="39"/>
      <c r="F82" s="39"/>
      <c r="G82" s="39"/>
      <c r="H82" s="113" t="s">
        <v>75</v>
      </c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5"/>
      <c r="AP82" s="42" t="s">
        <v>16</v>
      </c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 t="s">
        <v>16</v>
      </c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 t="s">
        <v>16</v>
      </c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3">
        <v>0</v>
      </c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9" t="s">
        <v>170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</row>
    <row r="86" spans="1:105" s="2" customFormat="1" ht="10.5" customHeight="1" x14ac:dyDescent="0.25"/>
    <row r="87" spans="1:105" s="2" customFormat="1" ht="30" customHeight="1" x14ac:dyDescent="0.25">
      <c r="A87" s="50" t="s">
        <v>4</v>
      </c>
      <c r="B87" s="51"/>
      <c r="C87" s="51"/>
      <c r="D87" s="51"/>
      <c r="E87" s="51"/>
      <c r="F87" s="51"/>
      <c r="G87" s="52"/>
      <c r="H87" s="50" t="s">
        <v>64</v>
      </c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2"/>
      <c r="BT87" s="50" t="s">
        <v>94</v>
      </c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2"/>
      <c r="CJ87" s="50" t="s">
        <v>95</v>
      </c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2"/>
    </row>
    <row r="88" spans="1:105" x14ac:dyDescent="0.2">
      <c r="A88" s="45">
        <v>1</v>
      </c>
      <c r="B88" s="45"/>
      <c r="C88" s="45"/>
      <c r="D88" s="45"/>
      <c r="E88" s="45"/>
      <c r="F88" s="45"/>
      <c r="G88" s="45"/>
      <c r="H88" s="45">
        <v>2</v>
      </c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>
        <v>3</v>
      </c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>
        <v>4</v>
      </c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</row>
    <row r="89" spans="1:105" s="2" customFormat="1" ht="15" customHeight="1" x14ac:dyDescent="0.25">
      <c r="A89" s="39" t="s">
        <v>17</v>
      </c>
      <c r="B89" s="39"/>
      <c r="C89" s="39"/>
      <c r="D89" s="39"/>
      <c r="E89" s="39"/>
      <c r="F89" s="39"/>
      <c r="G89" s="39"/>
      <c r="H89" s="112" t="s">
        <v>155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60"/>
      <c r="BT89" s="42">
        <v>1</v>
      </c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3">
        <v>18400</v>
      </c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</row>
    <row r="90" spans="1:105" s="2" customFormat="1" ht="15" customHeight="1" x14ac:dyDescent="0.25">
      <c r="A90" s="39" t="s">
        <v>18</v>
      </c>
      <c r="B90" s="39"/>
      <c r="C90" s="39"/>
      <c r="D90" s="39"/>
      <c r="E90" s="39"/>
      <c r="F90" s="39"/>
      <c r="G90" s="39"/>
      <c r="H90" s="112" t="s">
        <v>187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60"/>
      <c r="BT90" s="42">
        <v>1</v>
      </c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3">
        <v>6000</v>
      </c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</row>
    <row r="91" spans="1:105" s="2" customFormat="1" ht="15" customHeight="1" x14ac:dyDescent="0.25">
      <c r="A91" s="39" t="s">
        <v>19</v>
      </c>
      <c r="B91" s="39"/>
      <c r="C91" s="39"/>
      <c r="D91" s="39"/>
      <c r="E91" s="39"/>
      <c r="F91" s="39"/>
      <c r="G91" s="39"/>
      <c r="H91" s="112" t="s">
        <v>156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60"/>
      <c r="BT91" s="42">
        <v>1</v>
      </c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3">
        <v>22770</v>
      </c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</row>
    <row r="92" spans="1:105" s="2" customFormat="1" ht="15" customHeight="1" x14ac:dyDescent="0.25">
      <c r="A92" s="39" t="s">
        <v>23</v>
      </c>
      <c r="B92" s="39"/>
      <c r="C92" s="39"/>
      <c r="D92" s="39"/>
      <c r="E92" s="39"/>
      <c r="F92" s="39"/>
      <c r="G92" s="39"/>
      <c r="H92" s="112" t="s">
        <v>157</v>
      </c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60"/>
      <c r="BT92" s="42">
        <v>1</v>
      </c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3">
        <v>0</v>
      </c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</row>
    <row r="93" spans="1:105" s="2" customFormat="1" ht="15" customHeight="1" x14ac:dyDescent="0.25">
      <c r="A93" s="39"/>
      <c r="B93" s="39"/>
      <c r="C93" s="39"/>
      <c r="D93" s="39"/>
      <c r="E93" s="39"/>
      <c r="F93" s="39"/>
      <c r="G93" s="39"/>
      <c r="H93" s="118" t="s">
        <v>15</v>
      </c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  <c r="BR93" s="119"/>
      <c r="BS93" s="120"/>
      <c r="BT93" s="42" t="s">
        <v>16</v>
      </c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3">
        <f>CJ89+CJ90+CJ92+CJ91</f>
        <v>47170</v>
      </c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</row>
    <row r="94" spans="1:105" s="2" customFormat="1" ht="12" customHeight="1" x14ac:dyDescent="0.25"/>
    <row r="95" spans="1:105" s="4" customFormat="1" ht="28.5" customHeight="1" x14ac:dyDescent="0.2">
      <c r="A95" s="55" t="s">
        <v>171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</row>
    <row r="96" spans="1:105" s="2" customFormat="1" ht="10.5" customHeight="1" x14ac:dyDescent="0.25"/>
    <row r="97" spans="1:161" s="5" customFormat="1" ht="30" customHeight="1" x14ac:dyDescent="0.2">
      <c r="A97" s="50" t="s">
        <v>4</v>
      </c>
      <c r="B97" s="51"/>
      <c r="C97" s="51"/>
      <c r="D97" s="51"/>
      <c r="E97" s="51"/>
      <c r="F97" s="51"/>
      <c r="G97" s="52"/>
      <c r="H97" s="50" t="s">
        <v>64</v>
      </c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2"/>
      <c r="BD97" s="50" t="s">
        <v>86</v>
      </c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2"/>
      <c r="BT97" s="50" t="s">
        <v>97</v>
      </c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2"/>
      <c r="CJ97" s="50" t="s">
        <v>98</v>
      </c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2"/>
    </row>
    <row r="98" spans="1:161" s="6" customFormat="1" x14ac:dyDescent="0.2">
      <c r="A98" s="45"/>
      <c r="B98" s="45"/>
      <c r="C98" s="45"/>
      <c r="D98" s="45"/>
      <c r="E98" s="45"/>
      <c r="F98" s="45"/>
      <c r="G98" s="45"/>
      <c r="H98" s="45">
        <v>1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>
        <v>2</v>
      </c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>
        <v>3</v>
      </c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>
        <v>4</v>
      </c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</row>
    <row r="99" spans="1:161" s="7" customFormat="1" ht="15" customHeight="1" x14ac:dyDescent="0.2">
      <c r="A99" s="39" t="s">
        <v>17</v>
      </c>
      <c r="B99" s="39"/>
      <c r="C99" s="39"/>
      <c r="D99" s="39"/>
      <c r="E99" s="39"/>
      <c r="F99" s="39"/>
      <c r="G99" s="39"/>
      <c r="H99" s="44" t="s">
        <v>135</v>
      </c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3">
        <v>42223.05</v>
      </c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</row>
    <row r="100" spans="1:161" s="7" customFormat="1" ht="15" customHeight="1" x14ac:dyDescent="0.2">
      <c r="A100" s="39" t="s">
        <v>18</v>
      </c>
      <c r="B100" s="39"/>
      <c r="C100" s="39"/>
      <c r="D100" s="39"/>
      <c r="E100" s="39"/>
      <c r="F100" s="39"/>
      <c r="G100" s="39"/>
      <c r="H100" s="44" t="s">
        <v>136</v>
      </c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3">
        <v>61600</v>
      </c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</row>
    <row r="101" spans="1:161" s="7" customFormat="1" ht="15" customHeight="1" x14ac:dyDescent="0.2">
      <c r="A101" s="39" t="s">
        <v>19</v>
      </c>
      <c r="B101" s="39"/>
      <c r="C101" s="39"/>
      <c r="D101" s="39"/>
      <c r="E101" s="39"/>
      <c r="F101" s="39"/>
      <c r="G101" s="39"/>
      <c r="H101" s="44" t="s">
        <v>137</v>
      </c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3">
        <v>148307</v>
      </c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</row>
    <row r="102" spans="1:161" s="7" customFormat="1" ht="15" customHeight="1" x14ac:dyDescent="0.2">
      <c r="A102" s="39"/>
      <c r="B102" s="39"/>
      <c r="C102" s="39"/>
      <c r="D102" s="39"/>
      <c r="E102" s="39"/>
      <c r="F102" s="39"/>
      <c r="G102" s="39"/>
      <c r="H102" s="40" t="s">
        <v>15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1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 t="s">
        <v>16</v>
      </c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3">
        <f>CJ99+CJ100+CJ101</f>
        <v>252130.05</v>
      </c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53">
        <f>EO22+CJ31+CM60+CL82+CJ93+CJ102+CJ72</f>
        <v>11886100.000000002</v>
      </c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46"/>
      <c r="B105" s="46"/>
      <c r="C105" s="46"/>
      <c r="D105" s="46"/>
      <c r="E105" s="46"/>
      <c r="F105" s="46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46"/>
      <c r="B106" s="46"/>
      <c r="C106" s="46"/>
      <c r="D106" s="46"/>
      <c r="E106" s="46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46"/>
      <c r="B107" s="46"/>
      <c r="C107" s="46"/>
      <c r="D107" s="46"/>
      <c r="E107" s="46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4"/>
  <sheetViews>
    <sheetView topLeftCell="A66" zoomScaleNormal="100" zoomScaleSheetLayoutView="100" workbookViewId="0">
      <selection activeCell="DM78" sqref="DM7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0" t="s">
        <v>158</v>
      </c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</row>
    <row r="3" spans="1:161" s="3" customFormat="1" ht="15.75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</row>
    <row r="4" spans="1:161" s="2" customFormat="1" ht="15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</row>
    <row r="5" spans="1:161" s="2" customFormat="1" ht="1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</row>
    <row r="6" spans="1:161" s="21" customFormat="1" ht="13.5" customHeight="1" x14ac:dyDescent="0.2">
      <c r="A6" s="50" t="s">
        <v>4</v>
      </c>
      <c r="B6" s="51"/>
      <c r="C6" s="51"/>
      <c r="D6" s="51"/>
      <c r="E6" s="51"/>
      <c r="F6" s="52"/>
      <c r="G6" s="50" t="s">
        <v>5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  <c r="Y6" s="50" t="s">
        <v>6</v>
      </c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2"/>
      <c r="AO6" s="94" t="s">
        <v>7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6"/>
      <c r="DI6" s="50" t="s">
        <v>8</v>
      </c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2"/>
      <c r="DY6" s="50" t="s">
        <v>103</v>
      </c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2"/>
      <c r="EO6" s="50" t="s">
        <v>9</v>
      </c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2"/>
    </row>
    <row r="7" spans="1:161" s="21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50" t="s">
        <v>10</v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2"/>
      <c r="BF7" s="94" t="s">
        <v>11</v>
      </c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6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21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45">
        <v>1</v>
      </c>
      <c r="B9" s="45"/>
      <c r="C9" s="45"/>
      <c r="D9" s="45"/>
      <c r="E9" s="45"/>
      <c r="F9" s="45"/>
      <c r="G9" s="45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>
        <v>3</v>
      </c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>
        <v>4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>
        <v>5</v>
      </c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>
        <v>6</v>
      </c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>
        <v>7</v>
      </c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>
        <v>8</v>
      </c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>
        <v>9</v>
      </c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>
        <v>10</v>
      </c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  <row r="10" spans="1:161" s="7" customFormat="1" ht="15" customHeight="1" x14ac:dyDescent="0.2">
      <c r="A10" s="100" t="s">
        <v>105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2"/>
    </row>
    <row r="11" spans="1:161" s="7" customFormat="1" ht="27.75" customHeight="1" x14ac:dyDescent="0.2">
      <c r="A11" s="39" t="s">
        <v>17</v>
      </c>
      <c r="B11" s="39"/>
      <c r="C11" s="39"/>
      <c r="D11" s="39"/>
      <c r="E11" s="39"/>
      <c r="F11" s="39"/>
      <c r="G11" s="44" t="s">
        <v>22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2">
        <v>8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>
        <f>BF11+BX11+CQ11</f>
        <v>5138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>
        <v>0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>
        <v>0</v>
      </c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>
        <v>5138</v>
      </c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>
        <v>20</v>
      </c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>
        <v>1.7</v>
      </c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3">
        <f>Y11*AO11*12*1.7+18.57</f>
        <v>838540.16999999993</v>
      </c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</row>
    <row r="12" spans="1:161" s="7" customFormat="1" ht="15" customHeight="1" x14ac:dyDescent="0.2">
      <c r="A12" s="58" t="s">
        <v>107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/>
      <c r="Y12" s="42" t="s">
        <v>16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 t="s">
        <v>16</v>
      </c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 t="s">
        <v>16</v>
      </c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 t="s">
        <v>16</v>
      </c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 t="s">
        <v>16</v>
      </c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 t="s">
        <v>16</v>
      </c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3">
        <f>EO11</f>
        <v>838540.16999999993</v>
      </c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</row>
    <row r="13" spans="1:161" s="7" customFormat="1" ht="15" customHeight="1" x14ac:dyDescent="0.2">
      <c r="A13" s="58" t="s">
        <v>108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42" t="s">
        <v>16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 t="s">
        <v>16</v>
      </c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 t="s">
        <v>16</v>
      </c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 t="s">
        <v>16</v>
      </c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 t="s">
        <v>16</v>
      </c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 t="s">
        <v>16</v>
      </c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3">
        <f>EO12</f>
        <v>838540.16999999993</v>
      </c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9" t="s">
        <v>25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50" t="s">
        <v>4</v>
      </c>
      <c r="B17" s="51"/>
      <c r="C17" s="51"/>
      <c r="D17" s="51"/>
      <c r="E17" s="51"/>
      <c r="F17" s="52"/>
      <c r="G17" s="50" t="s">
        <v>26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/>
      <c r="AE17" s="50" t="s">
        <v>27</v>
      </c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2"/>
      <c r="BD17" s="50" t="s">
        <v>28</v>
      </c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2"/>
      <c r="BT17" s="50" t="s">
        <v>29</v>
      </c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2"/>
      <c r="CJ17" s="50" t="s">
        <v>30</v>
      </c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2"/>
    </row>
    <row r="18" spans="1:105" s="6" customFormat="1" x14ac:dyDescent="0.2">
      <c r="A18" s="45">
        <v>1</v>
      </c>
      <c r="B18" s="45"/>
      <c r="C18" s="45"/>
      <c r="D18" s="45"/>
      <c r="E18" s="45"/>
      <c r="F18" s="45"/>
      <c r="G18" s="45">
        <v>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>
        <v>3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>
        <v>4</v>
      </c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>
        <v>5</v>
      </c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>
        <v>6</v>
      </c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</row>
    <row r="19" spans="1:105" s="7" customFormat="1" ht="15" customHeight="1" x14ac:dyDescent="0.2">
      <c r="A19" s="39" t="s">
        <v>17</v>
      </c>
      <c r="B19" s="39"/>
      <c r="C19" s="39"/>
      <c r="D19" s="39"/>
      <c r="E19" s="39"/>
      <c r="F19" s="39"/>
      <c r="G19" s="44" t="s">
        <v>109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</row>
    <row r="20" spans="1:105" s="7" customFormat="1" ht="15" customHeight="1" x14ac:dyDescent="0.2">
      <c r="A20" s="39" t="s">
        <v>18</v>
      </c>
      <c r="B20" s="39"/>
      <c r="C20" s="39"/>
      <c r="D20" s="39"/>
      <c r="E20" s="39"/>
      <c r="F20" s="39"/>
      <c r="G20" s="44" t="s">
        <v>111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</row>
    <row r="21" spans="1:105" s="7" customFormat="1" ht="15" customHeight="1" x14ac:dyDescent="0.2">
      <c r="A21" s="39" t="s">
        <v>19</v>
      </c>
      <c r="B21" s="39"/>
      <c r="C21" s="39"/>
      <c r="D21" s="39"/>
      <c r="E21" s="39"/>
      <c r="F21" s="39"/>
      <c r="G21" s="44" t="s">
        <v>110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2">
        <v>1322</v>
      </c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>
        <v>1</v>
      </c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3">
        <v>2644</v>
      </c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</row>
    <row r="22" spans="1:105" s="7" customFormat="1" ht="15" customHeight="1" x14ac:dyDescent="0.2">
      <c r="A22" s="39"/>
      <c r="B22" s="39"/>
      <c r="C22" s="39"/>
      <c r="D22" s="39"/>
      <c r="E22" s="39"/>
      <c r="F22" s="39"/>
      <c r="G22" s="40" t="s">
        <v>15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1"/>
      <c r="AE22" s="42" t="s">
        <v>16</v>
      </c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 t="s">
        <v>16</v>
      </c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 t="s">
        <v>16</v>
      </c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3">
        <f>CJ21</f>
        <v>2644</v>
      </c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</row>
    <row r="24" spans="1:105" s="4" customFormat="1" ht="41.25" customHeight="1" x14ac:dyDescent="0.2">
      <c r="A24" s="55" t="s">
        <v>159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</row>
    <row r="25" spans="1:105" s="2" customFormat="1" ht="10.5" customHeight="1" x14ac:dyDescent="0.25"/>
    <row r="26" spans="1:105" s="2" customFormat="1" ht="55.5" customHeight="1" x14ac:dyDescent="0.25">
      <c r="A26" s="94" t="s">
        <v>4</v>
      </c>
      <c r="B26" s="95"/>
      <c r="C26" s="95"/>
      <c r="D26" s="95"/>
      <c r="E26" s="95"/>
      <c r="F26" s="96"/>
      <c r="G26" s="94" t="s">
        <v>36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6"/>
      <c r="BW26" s="94" t="s">
        <v>37</v>
      </c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6"/>
      <c r="CM26" s="94" t="s">
        <v>38</v>
      </c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6"/>
    </row>
    <row r="27" spans="1:105" x14ac:dyDescent="0.2">
      <c r="A27" s="97">
        <v>1</v>
      </c>
      <c r="B27" s="98"/>
      <c r="C27" s="98"/>
      <c r="D27" s="98"/>
      <c r="E27" s="98"/>
      <c r="F27" s="99"/>
      <c r="G27" s="97">
        <v>2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9"/>
      <c r="BW27" s="97">
        <v>3</v>
      </c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9"/>
      <c r="CM27" s="97">
        <v>4</v>
      </c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9"/>
    </row>
    <row r="28" spans="1:105" s="2" customFormat="1" ht="21.75" customHeight="1" x14ac:dyDescent="0.25">
      <c r="A28" s="85" t="s">
        <v>17</v>
      </c>
      <c r="B28" s="86"/>
      <c r="C28" s="86"/>
      <c r="D28" s="86"/>
      <c r="E28" s="86"/>
      <c r="F28" s="87"/>
      <c r="G28" s="32"/>
      <c r="H28" s="59" t="s">
        <v>39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60"/>
      <c r="BW28" s="88" t="s">
        <v>16</v>
      </c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90"/>
      <c r="CM28" s="91">
        <f>CM29</f>
        <v>184478.82</v>
      </c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3"/>
    </row>
    <row r="29" spans="1:105" ht="12.75" customHeight="1" x14ac:dyDescent="0.2">
      <c r="A29" s="63" t="s">
        <v>40</v>
      </c>
      <c r="B29" s="64"/>
      <c r="C29" s="64"/>
      <c r="D29" s="64"/>
      <c r="E29" s="64"/>
      <c r="F29" s="65"/>
      <c r="G29" s="10"/>
      <c r="H29" s="69" t="s">
        <v>11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70"/>
      <c r="BW29" s="71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3"/>
      <c r="CM29" s="77">
        <v>184478.82</v>
      </c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9"/>
    </row>
    <row r="30" spans="1:105" ht="12.75" customHeight="1" x14ac:dyDescent="0.2">
      <c r="A30" s="66"/>
      <c r="B30" s="67"/>
      <c r="C30" s="67"/>
      <c r="D30" s="67"/>
      <c r="E30" s="67"/>
      <c r="F30" s="68"/>
      <c r="G30" s="11"/>
      <c r="H30" s="83" t="s">
        <v>41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4"/>
      <c r="BW30" s="74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6"/>
      <c r="CM30" s="80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2"/>
    </row>
    <row r="31" spans="1:105" ht="13.5" customHeight="1" x14ac:dyDescent="0.2">
      <c r="A31" s="39" t="s">
        <v>42</v>
      </c>
      <c r="B31" s="39"/>
      <c r="C31" s="39"/>
      <c r="D31" s="39"/>
      <c r="E31" s="39"/>
      <c r="F31" s="39"/>
      <c r="G31" s="20"/>
      <c r="H31" s="61" t="s">
        <v>43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</row>
    <row r="32" spans="1:105" ht="26.25" customHeight="1" x14ac:dyDescent="0.2">
      <c r="A32" s="39" t="s">
        <v>44</v>
      </c>
      <c r="B32" s="39"/>
      <c r="C32" s="39"/>
      <c r="D32" s="39"/>
      <c r="E32" s="39"/>
      <c r="F32" s="39"/>
      <c r="G32" s="20"/>
      <c r="H32" s="61" t="s">
        <v>45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</row>
    <row r="33" spans="1:105" ht="26.25" customHeight="1" x14ac:dyDescent="0.2">
      <c r="A33" s="39" t="s">
        <v>18</v>
      </c>
      <c r="B33" s="39"/>
      <c r="C33" s="39"/>
      <c r="D33" s="39"/>
      <c r="E33" s="39"/>
      <c r="F33" s="39"/>
      <c r="G33" s="20"/>
      <c r="H33" s="59" t="s">
        <v>46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60"/>
      <c r="BW33" s="42" t="s">
        <v>16</v>
      </c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3">
        <f>CM34+CM37</f>
        <v>25994.690000000002</v>
      </c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</row>
    <row r="34" spans="1:105" x14ac:dyDescent="0.2">
      <c r="A34" s="63" t="s">
        <v>47</v>
      </c>
      <c r="B34" s="64"/>
      <c r="C34" s="64"/>
      <c r="D34" s="64"/>
      <c r="E34" s="64"/>
      <c r="F34" s="65"/>
      <c r="G34" s="10"/>
      <c r="H34" s="69" t="s">
        <v>11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70"/>
      <c r="BW34" s="71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3"/>
      <c r="CM34" s="77">
        <v>24317.63</v>
      </c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9"/>
    </row>
    <row r="35" spans="1:105" ht="25.5" customHeight="1" x14ac:dyDescent="0.2">
      <c r="A35" s="66"/>
      <c r="B35" s="67"/>
      <c r="C35" s="67"/>
      <c r="D35" s="67"/>
      <c r="E35" s="67"/>
      <c r="F35" s="68"/>
      <c r="G35" s="11"/>
      <c r="H35" s="83" t="s">
        <v>48</v>
      </c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4"/>
      <c r="BW35" s="74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6"/>
      <c r="CM35" s="80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2"/>
    </row>
    <row r="36" spans="1:105" ht="26.25" customHeight="1" x14ac:dyDescent="0.2">
      <c r="A36" s="39" t="s">
        <v>49</v>
      </c>
      <c r="B36" s="39"/>
      <c r="C36" s="39"/>
      <c r="D36" s="39"/>
      <c r="E36" s="39"/>
      <c r="F36" s="39"/>
      <c r="G36" s="20"/>
      <c r="H36" s="61" t="s"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</row>
    <row r="37" spans="1:105" ht="27" customHeight="1" x14ac:dyDescent="0.2">
      <c r="A37" s="39" t="s">
        <v>51</v>
      </c>
      <c r="B37" s="39"/>
      <c r="C37" s="39"/>
      <c r="D37" s="39"/>
      <c r="E37" s="39"/>
      <c r="F37" s="39"/>
      <c r="G37" s="20"/>
      <c r="H37" s="61" t="s">
        <v>52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3">
        <v>1677.06</v>
      </c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</row>
    <row r="38" spans="1:105" ht="27" customHeight="1" x14ac:dyDescent="0.2">
      <c r="A38" s="39" t="s">
        <v>53</v>
      </c>
      <c r="B38" s="39"/>
      <c r="C38" s="39"/>
      <c r="D38" s="39"/>
      <c r="E38" s="39"/>
      <c r="F38" s="39"/>
      <c r="G38" s="20"/>
      <c r="H38" s="61" t="s">
        <v>54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</row>
    <row r="39" spans="1:105" ht="27" customHeight="1" x14ac:dyDescent="0.2">
      <c r="A39" s="39" t="s">
        <v>55</v>
      </c>
      <c r="B39" s="39"/>
      <c r="C39" s="39"/>
      <c r="D39" s="39"/>
      <c r="E39" s="39"/>
      <c r="F39" s="39"/>
      <c r="G39" s="20"/>
      <c r="H39" s="61" t="s">
        <v>54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</row>
    <row r="40" spans="1:105" ht="26.25" customHeight="1" x14ac:dyDescent="0.2">
      <c r="A40" s="39" t="s">
        <v>19</v>
      </c>
      <c r="B40" s="39"/>
      <c r="C40" s="39"/>
      <c r="D40" s="39"/>
      <c r="E40" s="39"/>
      <c r="F40" s="39"/>
      <c r="G40" s="20"/>
      <c r="H40" s="59" t="s">
        <v>56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60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3">
        <v>42765.53</v>
      </c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</row>
    <row r="41" spans="1:105" ht="13.5" customHeight="1" x14ac:dyDescent="0.2">
      <c r="A41" s="39"/>
      <c r="B41" s="39"/>
      <c r="C41" s="39"/>
      <c r="D41" s="39"/>
      <c r="E41" s="39"/>
      <c r="F41" s="39"/>
      <c r="G41" s="58" t="s">
        <v>15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1"/>
      <c r="BW41" s="42" t="s">
        <v>16</v>
      </c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3">
        <f>CM28+CM33+CM40</f>
        <v>253239.04000000001</v>
      </c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</row>
    <row r="42" spans="1:105" ht="13.5" customHeight="1" x14ac:dyDescent="0.2">
      <c r="A42" s="39"/>
      <c r="B42" s="39"/>
      <c r="C42" s="39"/>
      <c r="D42" s="39"/>
      <c r="E42" s="39"/>
      <c r="F42" s="39"/>
      <c r="G42" s="58" t="s">
        <v>11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1"/>
      <c r="BW42" s="42" t="s">
        <v>16</v>
      </c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</row>
    <row r="43" spans="1:105" ht="13.5" customHeight="1" x14ac:dyDescent="0.2">
      <c r="A43" s="39"/>
      <c r="B43" s="39"/>
      <c r="C43" s="39"/>
      <c r="D43" s="39"/>
      <c r="E43" s="39"/>
      <c r="F43" s="39"/>
      <c r="G43" s="58" t="s">
        <v>113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1"/>
      <c r="BW43" s="42" t="s">
        <v>16</v>
      </c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3">
        <v>253239.04000000001</v>
      </c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</row>
    <row r="44" spans="1:105" s="2" customFormat="1" ht="3.75" customHeight="1" x14ac:dyDescent="0.25"/>
    <row r="45" spans="1:105" s="12" customFormat="1" ht="48" customHeight="1" x14ac:dyDescent="0.2">
      <c r="A45" s="56" t="s">
        <v>57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</row>
    <row r="46" spans="1:105" ht="90.75" customHeight="1" x14ac:dyDescent="0.2"/>
    <row r="47" spans="1:105" s="4" customFormat="1" ht="14.25" x14ac:dyDescent="0.2">
      <c r="A47" s="49" t="s">
        <v>58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</row>
    <row r="48" spans="1:105" s="2" customFormat="1" ht="11.25" customHeight="1" x14ac:dyDescent="0.25"/>
    <row r="49" spans="1:105" s="21" customFormat="1" ht="11.25" customHeight="1" x14ac:dyDescent="0.2">
      <c r="A49" s="50" t="s">
        <v>4</v>
      </c>
      <c r="B49" s="51"/>
      <c r="C49" s="51"/>
      <c r="D49" s="51"/>
      <c r="E49" s="51"/>
      <c r="F49" s="51"/>
      <c r="G49" s="52"/>
      <c r="H49" s="50" t="s">
        <v>59</v>
      </c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2"/>
      <c r="BD49" s="50" t="s">
        <v>60</v>
      </c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2"/>
      <c r="BT49" s="50" t="s">
        <v>61</v>
      </c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2"/>
      <c r="CJ49" s="50" t="s">
        <v>62</v>
      </c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2"/>
    </row>
    <row r="50" spans="1:105" s="6" customFormat="1" x14ac:dyDescent="0.2">
      <c r="A50" s="45">
        <v>1</v>
      </c>
      <c r="B50" s="45"/>
      <c r="C50" s="45"/>
      <c r="D50" s="45"/>
      <c r="E50" s="45"/>
      <c r="F50" s="45"/>
      <c r="G50" s="45"/>
      <c r="H50" s="45">
        <v>2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>
        <v>3</v>
      </c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>
        <v>4</v>
      </c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>
        <v>5</v>
      </c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</row>
    <row r="51" spans="1:105" s="7" customFormat="1" ht="15" customHeight="1" x14ac:dyDescent="0.2">
      <c r="A51" s="39" t="s">
        <v>114</v>
      </c>
      <c r="B51" s="39"/>
      <c r="C51" s="39"/>
      <c r="D51" s="39"/>
      <c r="E51" s="39"/>
      <c r="F51" s="39"/>
      <c r="G51" s="39"/>
      <c r="H51" s="44" t="s">
        <v>115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2">
        <v>0</v>
      </c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>
        <v>4</v>
      </c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3">
        <v>56215.199999999997</v>
      </c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</row>
    <row r="52" spans="1:105" s="7" customFormat="1" ht="15" customHeight="1" x14ac:dyDescent="0.2">
      <c r="A52" s="39" t="s">
        <v>18</v>
      </c>
      <c r="B52" s="39"/>
      <c r="C52" s="39"/>
      <c r="D52" s="39"/>
      <c r="E52" s="39"/>
      <c r="F52" s="39"/>
      <c r="G52" s="39"/>
      <c r="H52" s="44" t="s">
        <v>163</v>
      </c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3">
        <v>68782.600000000006</v>
      </c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</row>
    <row r="53" spans="1:105" s="7" customFormat="1" ht="15" customHeight="1" x14ac:dyDescent="0.2">
      <c r="A53" s="39" t="s">
        <v>19</v>
      </c>
      <c r="B53" s="39"/>
      <c r="C53" s="39"/>
      <c r="D53" s="39"/>
      <c r="E53" s="39"/>
      <c r="F53" s="39"/>
      <c r="G53" s="39"/>
      <c r="H53" s="44" t="s">
        <v>164</v>
      </c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3">
        <v>948970.03</v>
      </c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</row>
    <row r="54" spans="1:105" s="7" customFormat="1" ht="15" customHeight="1" x14ac:dyDescent="0.2">
      <c r="A54" s="39" t="s">
        <v>23</v>
      </c>
      <c r="B54" s="39"/>
      <c r="C54" s="39"/>
      <c r="D54" s="39"/>
      <c r="E54" s="39"/>
      <c r="F54" s="39"/>
      <c r="G54" s="39"/>
      <c r="H54" s="44" t="s">
        <v>176</v>
      </c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3">
        <v>30000</v>
      </c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</row>
    <row r="55" spans="1:105" s="7" customFormat="1" ht="15" customHeight="1" x14ac:dyDescent="0.2">
      <c r="A55" s="39"/>
      <c r="B55" s="39"/>
      <c r="C55" s="39"/>
      <c r="D55" s="39"/>
      <c r="E55" s="39"/>
      <c r="F55" s="39"/>
      <c r="G55" s="39"/>
      <c r="H55" s="40" t="s">
        <v>15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1"/>
      <c r="BD55" s="42" t="s">
        <v>16</v>
      </c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 t="s">
        <v>16</v>
      </c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3">
        <f>CJ51+CJ52+CJ53+CJ54</f>
        <v>1103967.83</v>
      </c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9" t="s">
        <v>172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9" t="s">
        <v>165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</row>
    <row r="60" spans="1:105" s="2" customFormat="1" ht="10.5" customHeight="1" x14ac:dyDescent="0.25"/>
    <row r="61" spans="1:105" s="2" customFormat="1" ht="30" customHeight="1" x14ac:dyDescent="0.25">
      <c r="A61" s="50" t="s">
        <v>4</v>
      </c>
      <c r="B61" s="51"/>
      <c r="C61" s="51"/>
      <c r="D61" s="51"/>
      <c r="E61" s="51"/>
      <c r="F61" s="51"/>
      <c r="G61" s="52"/>
      <c r="H61" s="50" t="s">
        <v>64</v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2"/>
      <c r="BT61" s="50" t="s">
        <v>94</v>
      </c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2"/>
      <c r="CJ61" s="50" t="s">
        <v>95</v>
      </c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2"/>
    </row>
    <row r="62" spans="1:105" x14ac:dyDescent="0.2">
      <c r="A62" s="45">
        <v>1</v>
      </c>
      <c r="B62" s="45"/>
      <c r="C62" s="45"/>
      <c r="D62" s="45"/>
      <c r="E62" s="45"/>
      <c r="F62" s="45"/>
      <c r="G62" s="45"/>
      <c r="H62" s="45">
        <v>2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>
        <v>3</v>
      </c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>
        <v>4</v>
      </c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</row>
    <row r="63" spans="1:105" s="2" customFormat="1" ht="15" customHeight="1" x14ac:dyDescent="0.25">
      <c r="A63" s="39" t="s">
        <v>17</v>
      </c>
      <c r="B63" s="39"/>
      <c r="C63" s="39"/>
      <c r="D63" s="39"/>
      <c r="E63" s="39"/>
      <c r="F63" s="39"/>
      <c r="G63" s="39"/>
      <c r="H63" s="112" t="s">
        <v>178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60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3">
        <v>2600</v>
      </c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</row>
    <row r="64" spans="1:105" s="2" customFormat="1" ht="15" customHeight="1" x14ac:dyDescent="0.25">
      <c r="A64" s="39" t="s">
        <v>18</v>
      </c>
      <c r="B64" s="39"/>
      <c r="C64" s="39"/>
      <c r="D64" s="39"/>
      <c r="E64" s="39"/>
      <c r="F64" s="39"/>
      <c r="G64" s="39"/>
      <c r="H64" s="112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60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3">
        <v>0</v>
      </c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</row>
    <row r="65" spans="1:105" s="2" customFormat="1" ht="15" customHeight="1" x14ac:dyDescent="0.25">
      <c r="A65" s="39"/>
      <c r="B65" s="39"/>
      <c r="C65" s="39"/>
      <c r="D65" s="39"/>
      <c r="E65" s="39"/>
      <c r="F65" s="39"/>
      <c r="G65" s="39"/>
      <c r="H65" s="118" t="s">
        <v>15</v>
      </c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20"/>
      <c r="BT65" s="42" t="s">
        <v>16</v>
      </c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3">
        <f>CJ63+CJ64</f>
        <v>2600</v>
      </c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</row>
    <row r="66" spans="1:105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05" s="4" customFormat="1" ht="28.5" customHeight="1" x14ac:dyDescent="0.2">
      <c r="A68" s="55" t="s">
        <v>166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</row>
    <row r="69" spans="1:105" s="2" customFormat="1" ht="10.5" customHeight="1" x14ac:dyDescent="0.25"/>
    <row r="70" spans="1:105" s="29" customFormat="1" ht="30" customHeight="1" x14ac:dyDescent="0.2">
      <c r="A70" s="50" t="s">
        <v>4</v>
      </c>
      <c r="B70" s="51"/>
      <c r="C70" s="51"/>
      <c r="D70" s="51"/>
      <c r="E70" s="51"/>
      <c r="F70" s="51"/>
      <c r="G70" s="52"/>
      <c r="H70" s="50" t="s">
        <v>64</v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2"/>
      <c r="BD70" s="50" t="s">
        <v>86</v>
      </c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2"/>
      <c r="BT70" s="50" t="s">
        <v>97</v>
      </c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2"/>
      <c r="CJ70" s="50" t="s">
        <v>98</v>
      </c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2"/>
    </row>
    <row r="71" spans="1:105" s="6" customFormat="1" x14ac:dyDescent="0.2">
      <c r="A71" s="45"/>
      <c r="B71" s="45"/>
      <c r="C71" s="45"/>
      <c r="D71" s="45"/>
      <c r="E71" s="45"/>
      <c r="F71" s="45"/>
      <c r="G71" s="45"/>
      <c r="H71" s="45">
        <v>1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>
        <v>2</v>
      </c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>
        <v>3</v>
      </c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>
        <v>4</v>
      </c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</row>
    <row r="72" spans="1:105" s="7" customFormat="1" ht="15" customHeight="1" x14ac:dyDescent="0.2">
      <c r="A72" s="39" t="s">
        <v>17</v>
      </c>
      <c r="B72" s="39"/>
      <c r="C72" s="39"/>
      <c r="D72" s="39"/>
      <c r="E72" s="39"/>
      <c r="F72" s="39"/>
      <c r="G72" s="39"/>
      <c r="H72" s="44" t="s">
        <v>160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2">
        <v>20</v>
      </c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>
        <v>154.80000000000001</v>
      </c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3">
        <v>63468</v>
      </c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</row>
    <row r="73" spans="1:105" s="7" customFormat="1" ht="23.25" customHeight="1" x14ac:dyDescent="0.2">
      <c r="A73" s="39" t="s">
        <v>18</v>
      </c>
      <c r="B73" s="39"/>
      <c r="C73" s="39"/>
      <c r="D73" s="39"/>
      <c r="E73" s="39"/>
      <c r="F73" s="39"/>
      <c r="G73" s="39"/>
      <c r="H73" s="44" t="s">
        <v>161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2">
        <v>10</v>
      </c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3">
        <v>125834</v>
      </c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</row>
    <row r="74" spans="1:105" s="7" customFormat="1" ht="22.5" customHeight="1" x14ac:dyDescent="0.2">
      <c r="A74" s="39" t="s">
        <v>19</v>
      </c>
      <c r="B74" s="39"/>
      <c r="C74" s="39"/>
      <c r="D74" s="39"/>
      <c r="E74" s="39"/>
      <c r="F74" s="39"/>
      <c r="G74" s="39"/>
      <c r="H74" s="44" t="s">
        <v>162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2">
        <v>2</v>
      </c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3">
        <v>32200</v>
      </c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</row>
    <row r="75" spans="1:105" s="7" customFormat="1" ht="15" customHeight="1" x14ac:dyDescent="0.2">
      <c r="A75" s="39" t="s">
        <v>23</v>
      </c>
      <c r="B75" s="39"/>
      <c r="C75" s="39"/>
      <c r="D75" s="39"/>
      <c r="E75" s="39"/>
      <c r="F75" s="39"/>
      <c r="G75" s="39"/>
      <c r="H75" s="44" t="s">
        <v>177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3">
        <v>99999</v>
      </c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</row>
    <row r="76" spans="1:105" s="7" customFormat="1" ht="15" customHeight="1" x14ac:dyDescent="0.2">
      <c r="A76" s="39" t="s">
        <v>23</v>
      </c>
      <c r="B76" s="39"/>
      <c r="C76" s="39"/>
      <c r="D76" s="39"/>
      <c r="E76" s="39"/>
      <c r="F76" s="39"/>
      <c r="G76" s="39"/>
      <c r="H76" s="44" t="s">
        <v>179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3">
        <v>3365</v>
      </c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</row>
    <row r="77" spans="1:105" s="7" customFormat="1" ht="15" customHeight="1" x14ac:dyDescent="0.2">
      <c r="A77" s="39"/>
      <c r="B77" s="39"/>
      <c r="C77" s="39"/>
      <c r="D77" s="39"/>
      <c r="E77" s="39"/>
      <c r="F77" s="39"/>
      <c r="G77" s="39"/>
      <c r="H77" s="40" t="s">
        <v>15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1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 t="s">
        <v>16</v>
      </c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3">
        <f>CJ72+CJ73+CJ76+CJ74+CJ75</f>
        <v>324866</v>
      </c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</row>
    <row r="78" spans="1:105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05" s="7" customFormat="1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</row>
    <row r="80" spans="1:105" s="7" customFormat="1" ht="15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1:161" s="4" customFormat="1" ht="24.75" customHeight="1" x14ac:dyDescent="0.2">
      <c r="A81" s="8" t="s">
        <v>133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53">
        <f>EO13+CM43+CJ55+CJ65+CJ77+CJ22</f>
        <v>2525857.04</v>
      </c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</row>
    <row r="82" spans="1:161" ht="13.5" customHeight="1" x14ac:dyDescent="0.2">
      <c r="A82" s="46"/>
      <c r="B82" s="46"/>
      <c r="C82" s="46"/>
      <c r="D82" s="46"/>
      <c r="E82" s="46"/>
      <c r="F82" s="46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61" ht="13.5" customHeight="1" x14ac:dyDescent="0.2">
      <c r="A83" s="46"/>
      <c r="B83" s="46"/>
      <c r="C83" s="46"/>
      <c r="D83" s="46"/>
      <c r="E83" s="46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61" ht="13.5" customHeight="1" x14ac:dyDescent="0.2">
      <c r="A84" s="46"/>
      <c r="B84" s="46"/>
      <c r="C84" s="46"/>
      <c r="D84" s="46"/>
      <c r="E84" s="46"/>
      <c r="F84" s="4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</sheetData>
  <mergeCells count="270">
    <mergeCell ref="A19:F19"/>
    <mergeCell ref="G19:AD19"/>
    <mergeCell ref="AE19:BC19"/>
    <mergeCell ref="BD19:BS19"/>
    <mergeCell ref="BT19:CI19"/>
    <mergeCell ref="CJ19:DA19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18:F18"/>
    <mergeCell ref="A77:G77"/>
    <mergeCell ref="H77:BC77"/>
    <mergeCell ref="BD77:BS77"/>
    <mergeCell ref="BT77:CI77"/>
    <mergeCell ref="CJ77:DA77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H73:BC73"/>
    <mergeCell ref="BD73:BS73"/>
    <mergeCell ref="BT73:CI73"/>
    <mergeCell ref="CJ73:DA73"/>
    <mergeCell ref="A75:G75"/>
    <mergeCell ref="H75:BC75"/>
    <mergeCell ref="BD75:BS75"/>
    <mergeCell ref="BT75:CI75"/>
    <mergeCell ref="A20:F20"/>
    <mergeCell ref="G20:AD20"/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BD22:BS22"/>
    <mergeCell ref="BT22:CI22"/>
    <mergeCell ref="CJ22:DA22"/>
    <mergeCell ref="BT74:CI74"/>
    <mergeCell ref="CJ74:DA74"/>
    <mergeCell ref="A76:G76"/>
    <mergeCell ref="H76:BC76"/>
    <mergeCell ref="BD76:BS76"/>
    <mergeCell ref="BT76:CI76"/>
    <mergeCell ref="CJ76:DA76"/>
    <mergeCell ref="BT71:CI71"/>
    <mergeCell ref="A65:G65"/>
    <mergeCell ref="H65:BS65"/>
    <mergeCell ref="BT65:CI65"/>
    <mergeCell ref="CJ65:DA65"/>
    <mergeCell ref="CJ71:DA71"/>
    <mergeCell ref="A72:G72"/>
    <mergeCell ref="H72:BC72"/>
    <mergeCell ref="BD72:BS72"/>
    <mergeCell ref="BT72:CI72"/>
    <mergeCell ref="CJ72:DA72"/>
    <mergeCell ref="A73:G73"/>
    <mergeCell ref="CJ75:DA75"/>
    <mergeCell ref="A84:F84"/>
    <mergeCell ref="G84:BV84"/>
    <mergeCell ref="BW84:CL84"/>
    <mergeCell ref="A82:F82"/>
    <mergeCell ref="G82:BV82"/>
    <mergeCell ref="BW82:CL82"/>
    <mergeCell ref="A83:F83"/>
    <mergeCell ref="G83:BV83"/>
    <mergeCell ref="BW83:CL83"/>
    <mergeCell ref="BW81:CL81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A53:G53"/>
    <mergeCell ref="H53:BC53"/>
    <mergeCell ref="BD53:BS53"/>
    <mergeCell ref="BT53:CI53"/>
    <mergeCell ref="CJ53:DA53"/>
    <mergeCell ref="A57:DA57"/>
    <mergeCell ref="A54:G54"/>
    <mergeCell ref="H54:BC54"/>
    <mergeCell ref="BD54:BS54"/>
    <mergeCell ref="BT54:CI54"/>
    <mergeCell ref="CJ54:DA54"/>
    <mergeCell ref="BT55:CI55"/>
    <mergeCell ref="CJ55:DA55"/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A63:G63"/>
    <mergeCell ref="H63:BS63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</vt:lpstr>
      <vt:lpstr>МБ</vt:lpstr>
      <vt:lpstr>ОБ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2023-01-06T07:34:52Z</cp:lastPrinted>
  <dcterms:created xsi:type="dcterms:W3CDTF">2019-09-13T06:39:05Z</dcterms:created>
  <dcterms:modified xsi:type="dcterms:W3CDTF">2023-01-06T07:34:59Z</dcterms:modified>
</cp:coreProperties>
</file>