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95" windowWidth="18795" windowHeight="6285"/>
  </bookViews>
  <sheets>
    <sheet name="МБ" sheetId="1" r:id="rId1"/>
    <sheet name="ОБ" sheetId="2" r:id="rId2"/>
    <sheet name="5" sheetId="3" r:id="rId3"/>
  </sheets>
  <definedNames>
    <definedName name="_xlnm.Print_Area" localSheetId="2">'5'!$A$1:$FE$85</definedName>
    <definedName name="_xlnm.Print_Area" localSheetId="0">МБ!$A$1:$FE$180</definedName>
    <definedName name="_xlnm.Print_Area" localSheetId="1">ОБ!$A$1:$FE$108</definedName>
  </definedNames>
  <calcPr calcId="145621" refMode="R1C1"/>
</workbook>
</file>

<file path=xl/calcChain.xml><?xml version="1.0" encoding="utf-8"?>
<calcChain xmlns="http://schemas.openxmlformats.org/spreadsheetml/2006/main">
  <c r="CM56" i="1" l="1"/>
  <c r="CM57" i="1"/>
  <c r="CM42" i="1"/>
  <c r="CM53" i="1"/>
  <c r="CM47" i="1"/>
  <c r="CM50" i="1"/>
  <c r="EO12" i="1"/>
  <c r="CJ149" i="1"/>
  <c r="CJ26" i="1" l="1"/>
  <c r="CE74" i="1"/>
  <c r="CM56" i="2"/>
  <c r="CM53" i="2"/>
  <c r="CM59" i="2"/>
  <c r="CM48" i="2"/>
  <c r="CM63" i="2"/>
  <c r="EO17" i="2"/>
  <c r="CJ77" i="3" l="1"/>
  <c r="CJ27" i="1" l="1"/>
  <c r="CJ22" i="3" l="1"/>
  <c r="CM28" i="3"/>
  <c r="EO11" i="3" l="1"/>
  <c r="CJ171" i="1" l="1"/>
  <c r="CL121" i="1"/>
  <c r="EO16" i="1"/>
  <c r="EO13" i="2" l="1"/>
  <c r="CJ55" i="3" l="1"/>
  <c r="CJ65" i="3" l="1"/>
  <c r="BW81" i="3" l="1"/>
  <c r="CM33" i="3" l="1"/>
  <c r="AO11" i="3"/>
  <c r="EO12" i="3" l="1"/>
  <c r="EO13" i="3" s="1"/>
  <c r="CM41" i="3"/>
  <c r="CJ31" i="2" l="1"/>
  <c r="CL126" i="1"/>
  <c r="CM41" i="1"/>
  <c r="CJ93" i="2" l="1"/>
  <c r="CJ165" i="1" l="1"/>
  <c r="CL107" i="1" l="1"/>
  <c r="CJ175" i="1" l="1"/>
  <c r="CM52" i="2" l="1"/>
  <c r="CE78" i="1" l="1"/>
  <c r="CM46" i="1"/>
  <c r="CM54" i="1" s="1"/>
  <c r="AO16" i="1" l="1"/>
  <c r="AO15" i="1"/>
  <c r="EO15" i="1" s="1"/>
  <c r="AO12" i="1"/>
  <c r="AO11" i="1"/>
  <c r="EO11" i="1" s="1"/>
  <c r="EO13" i="1" l="1"/>
  <c r="EO17" i="1"/>
  <c r="CJ102" i="2"/>
  <c r="CM47" i="2"/>
  <c r="CM60" i="2" s="1"/>
  <c r="EO18" i="1" l="1"/>
  <c r="BW177" i="1" s="1"/>
  <c r="AO12" i="2"/>
  <c r="EO12" i="2" s="1"/>
  <c r="AO13" i="2"/>
  <c r="AO17" i="2"/>
  <c r="AO18" i="2"/>
  <c r="EO18" i="2" s="1"/>
  <c r="AO19" i="2"/>
  <c r="EO19" i="2" s="1"/>
  <c r="AO20" i="2"/>
  <c r="EO20" i="2" s="1"/>
  <c r="EO15" i="2" l="1"/>
  <c r="EO21" i="2"/>
  <c r="EO22" i="2" l="1"/>
  <c r="BW104" i="2" s="1"/>
</calcChain>
</file>

<file path=xl/sharedStrings.xml><?xml version="1.0" encoding="utf-8"?>
<sst xmlns="http://schemas.openxmlformats.org/spreadsheetml/2006/main" count="608" uniqueCount="183">
  <si>
    <t>Расчеты (обоснования) к плану финансово-хозяйственной деятельности государственного (муниципального) учреждения</t>
  </si>
  <si>
    <t>1. Расчеты (обоснования) выплат персоналу (строка 210)</t>
  </si>
  <si>
    <t xml:space="preserve">Источник финансового обеспечения </t>
  </si>
  <si>
    <t>1.1. Расчеты (обоснования) расходов на оплату труда</t>
  </si>
  <si>
    <t>№ 
п/п</t>
  </si>
  <si>
    <t>Должность, 
группа должностей</t>
  </si>
  <si>
    <t>Установленная численность, единиц</t>
  </si>
  <si>
    <t>Среднемесячный размер оплаты труда на одного работника, руб.</t>
  </si>
  <si>
    <t>Ежемесячная надбавка к должностному окладу, %</t>
  </si>
  <si>
    <t>Фонд оплаты труда в год, руб. (гр. 3 x гр. 4 x 
(1 + гр. 8 / 100) x 
гр. 9 x 12)</t>
  </si>
  <si>
    <t>всего</t>
  </si>
  <si>
    <t>в том числе: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</si>
  <si>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</si>
  <si>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</si>
  <si>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</si>
  <si>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 xml:space="preserve">Итого: </t>
  </si>
  <si>
    <t>х</t>
  </si>
  <si>
    <t>1</t>
  </si>
  <si>
    <t>2</t>
  </si>
  <si>
    <t>3</t>
  </si>
  <si>
    <t>АУ персонал</t>
  </si>
  <si>
    <t>УВ персонал</t>
  </si>
  <si>
    <t>Основной персонал</t>
  </si>
  <si>
    <t>4</t>
  </si>
  <si>
    <t>Обслужвающий персонал</t>
  </si>
  <si>
    <t>1.2. Расчеты (обоснования) выплат персоналу при направлении в служебные командировки</t>
  </si>
  <si>
    <t>Наименование 
расходов</t>
  </si>
  <si>
    <t>Средний размер выплаты на одного работника в день, руб.</t>
  </si>
  <si>
    <t>Количество работников, 
чел.</t>
  </si>
  <si>
    <t>Количество 
дней</t>
  </si>
  <si>
    <t>Сумма, руб. 
(гр. 3 x гр. 4 x 
гр. 5)</t>
  </si>
  <si>
    <t>1.3. Расчеты (обоснования) выплат персоналу по уходу за ребенком</t>
  </si>
  <si>
    <t>Численность работников, получающих пособие</t>
  </si>
  <si>
    <t>Количество выплат в год на одного работника</t>
  </si>
  <si>
    <t>Размер 
выплаты 
(пособия) 
в месяц, руб.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</si>
  <si>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</t>
  </si>
  <si>
    <t>Наименование государственного внебюджетного фонда</t>
  </si>
  <si>
    <t>Размер базы 
для начисления страховых взносов, руб.</t>
  </si>
  <si>
    <t>Сумма 
взноса, 
руб.</t>
  </si>
  <si>
    <t>Страховые взносы в Пенсионный фонд Российской Федерации, всего</t>
  </si>
  <si>
    <t>1.1</t>
  </si>
  <si>
    <t>по ставке 22,0%</t>
  </si>
  <si>
    <t>1.2</t>
  </si>
  <si>
    <t>по ставке 10,0%</t>
  </si>
  <si>
    <t>1.3</t>
  </si>
  <si>
    <t>с применением пониженных тарифов взносов в Пенсионный фонд Российской Федерации для отдельных категорий плательщиков</t>
  </si>
  <si>
    <t>Страховые взносы в Фонд социального страхования Российской Федерации, всего</t>
  </si>
  <si>
    <t>2.1</t>
  </si>
  <si>
    <t>обязательное социальное страхование на случай временной нетрудоспособности и в связи с материнством по ставке 2,9%</t>
  </si>
  <si>
    <t>2.2</t>
  </si>
  <si>
    <t>с применением ставки взносов в Фонд социального страхования Российской Федерации по ставке 0,0%</t>
  </si>
  <si>
    <t>2.3</t>
  </si>
  <si>
    <t>обязательное социальное страхование от несчастных случаев на производстве и профессиональных заболеваний по ставке 0,2%</t>
  </si>
  <si>
    <t>2.4</t>
  </si>
  <si>
    <t>обязательное социальное страхование от несчастных случаев на производстве и профессиональных заболеваний по ставке 0,_%*</t>
  </si>
  <si>
    <t>2.5</t>
  </si>
  <si>
    <t>Страховые взносы в Федеральный фонд обязательного медицинского страхования, всего (по ставке 5,1%)</t>
  </si>
  <si>
    <r>
      <t>_____</t>
    </r>
    <r>
      <rPr>
        <sz val="9"/>
        <rFont val="Times New Roman"/>
        <family val="1"/>
        <charset val="204"/>
      </rPr>
      <t>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Указываются страховые тарифы, дифференцированные по классам профессионального риска, установленные Федеральным законом от 22 декабря 2005 г. № 179-ФЗ "О страховых тарифах на обязательное социальное страхование от несчастных случаев на производстве и профессиональных заболеваний на 2006 год" (Собрание законодательства Российской Федерации, 2005, № 52, ст. 5592; 2015, № 51, ст. 7233).</t>
    </r>
  </si>
  <si>
    <t>2. Расчеты (обоснования) расходов на социальные и иные выплаты населению</t>
  </si>
  <si>
    <t>Наименование показателя</t>
  </si>
  <si>
    <t>Размер одной выплаты, руб.</t>
  </si>
  <si>
    <t>Количество 
выплат в год</t>
  </si>
  <si>
    <t>Общая сумма выплат, руб. 
(гр. 3 x гр. 4)</t>
  </si>
  <si>
    <t>3. Расчет (обоснование) расходов на уплату налогов, сборов и иных платежей</t>
  </si>
  <si>
    <t>Наименование расходов</t>
  </si>
  <si>
    <t>Налоговая база, руб.</t>
  </si>
  <si>
    <t>Ставка налога, 
%</t>
  </si>
  <si>
    <t>Сумма исчисленного 
налога, подлежащего 
уплате, руб. 
(гр. 3 x гр. 4 / 100)</t>
  </si>
  <si>
    <t>4. Расчет (обоснование) расходов на безвозмездные перечисления организациям</t>
  </si>
  <si>
    <t>5. Расчет (обоснование) прочих расходов 
(кроме расходов на закупку товаров, работ, услуг)</t>
  </si>
  <si>
    <t>6. Расчет (обоснование) расходов на закупку товаров, работ, услуг</t>
  </si>
  <si>
    <t>6.1. Расчет (обоснование) расходов на оплату услуг связи</t>
  </si>
  <si>
    <t>Количество номеров</t>
  </si>
  <si>
    <t>Количество платежей в год</t>
  </si>
  <si>
    <t>Стоимость за единицу, руб.</t>
  </si>
  <si>
    <t xml:space="preserve"> Итого:</t>
  </si>
  <si>
    <t>6.2. Расчет (обоснование) расходов на оплату транспортных услуг</t>
  </si>
  <si>
    <t>Количество 
услуг 
перевозки</t>
  </si>
  <si>
    <t>Цена услуги перевозки, 
руб.</t>
  </si>
  <si>
    <t>Сумма, руб. 
(гр. 3 x гр. 4)</t>
  </si>
  <si>
    <t>6.3. Расчет (обоснование) расходов на оплату коммунальных услуг</t>
  </si>
  <si>
    <t>Размер потребления ресурсов</t>
  </si>
  <si>
    <t>Тариф 
(с учетом НДС), руб.</t>
  </si>
  <si>
    <t>Индексация, 
%</t>
  </si>
  <si>
    <t>Сумма, руб. 
(гр. 4 x гр. 5 x 
гр. 6)</t>
  </si>
  <si>
    <t>6.4. Расчет (обоснование) расходов на оплату аренды имущества</t>
  </si>
  <si>
    <t>Количество</t>
  </si>
  <si>
    <t>Ставка 
арендной 
платы</t>
  </si>
  <si>
    <t>Стоимость 
с учетом НДС, 
руб.</t>
  </si>
  <si>
    <t>6.5. Расчет (обоснование) расходов на оплату работ, услуг по содержанию имущества</t>
  </si>
  <si>
    <t>Объект</t>
  </si>
  <si>
    <t>Количество 
работ 
(услуг)</t>
  </si>
  <si>
    <t>Стоимость 
работ (услуг), 
руб.</t>
  </si>
  <si>
    <t>6.6. Расчет (обоснование) расходов на оплату прочих работ, услуг</t>
  </si>
  <si>
    <t>Количество договоров</t>
  </si>
  <si>
    <t>Стоимость 
услуги, руб.</t>
  </si>
  <si>
    <t>6.7. Расчет (обоснование) расходов на приобретение основных средств, материальных запасов</t>
  </si>
  <si>
    <t>Средняя стоимость, руб.</t>
  </si>
  <si>
    <t>Сумма, руб. 
(гр. 2 x гр. 3)</t>
  </si>
  <si>
    <t>Земельный налог</t>
  </si>
  <si>
    <t>Налог на имущество</t>
  </si>
  <si>
    <t>Транспортный налог</t>
  </si>
  <si>
    <t>Плата за загрязнение окружающей среды</t>
  </si>
  <si>
    <t>Районный и северный коэффициент</t>
  </si>
  <si>
    <t>детский сад</t>
  </si>
  <si>
    <t>школа</t>
  </si>
  <si>
    <t xml:space="preserve">Итого по детскому саду: </t>
  </si>
  <si>
    <t xml:space="preserve">Итого по школе: </t>
  </si>
  <si>
    <t>Всего по учреждению:</t>
  </si>
  <si>
    <t>Суточные</t>
  </si>
  <si>
    <t xml:space="preserve">Проезд </t>
  </si>
  <si>
    <t xml:space="preserve">Найм жилого помещения </t>
  </si>
  <si>
    <t>Детский сад</t>
  </si>
  <si>
    <t>Школа</t>
  </si>
  <si>
    <t xml:space="preserve">1 </t>
  </si>
  <si>
    <t>Проезд к месту отдыха и обратно</t>
  </si>
  <si>
    <t>Доступ в интернет</t>
  </si>
  <si>
    <t>Предоставление абонентской линии</t>
  </si>
  <si>
    <t>Внутризоновые соединения, минут</t>
  </si>
  <si>
    <t>Местные соединения, минут</t>
  </si>
  <si>
    <t>5</t>
  </si>
  <si>
    <t>Междугородние переговоры, минут</t>
  </si>
  <si>
    <t>Электроэнергия</t>
  </si>
  <si>
    <t>Тепловая энергия, 1 полугодие</t>
  </si>
  <si>
    <t>Тепловая энергия, 2 полугодие</t>
  </si>
  <si>
    <t>Водоснабжение</t>
  </si>
  <si>
    <t>Водоотведение</t>
  </si>
  <si>
    <t>Обслуживание 1С</t>
  </si>
  <si>
    <t>Передача сигнала на пульт</t>
  </si>
  <si>
    <t>Профосмотр</t>
  </si>
  <si>
    <t>Приобретение дров</t>
  </si>
  <si>
    <t>Приобретение ГСМ</t>
  </si>
  <si>
    <t>Питание детей инвалидов и сирот в ДОУ</t>
  </si>
  <si>
    <t xml:space="preserve">Итого по Источнику финансового обеспечения </t>
  </si>
  <si>
    <t xml:space="preserve">Субсидия на выполнение муниципального задания (областной бюджет) </t>
  </si>
  <si>
    <t>Приобретение учебников</t>
  </si>
  <si>
    <t xml:space="preserve">Приобретение учебного оборудования </t>
  </si>
  <si>
    <t>Прочие материальные запасы</t>
  </si>
  <si>
    <t xml:space="preserve">Субсидия на выполнение муниципального задания (местный бюджет) </t>
  </si>
  <si>
    <t>Противопожарные мероприятия</t>
  </si>
  <si>
    <t>Обслуживание ПС</t>
  </si>
  <si>
    <t>Освидетельствование огнетушителей</t>
  </si>
  <si>
    <t>Поверка весов</t>
  </si>
  <si>
    <t>Испытание пож.гидрантов</t>
  </si>
  <si>
    <t>Замеры сопротивления</t>
  </si>
  <si>
    <t>Страховые услуги</t>
  </si>
  <si>
    <t>среднемесячный заработок на период трудоустройства уволенного по сокращению штата сотрудника(321)</t>
  </si>
  <si>
    <t>Заправка картриджей</t>
  </si>
  <si>
    <t>6</t>
  </si>
  <si>
    <t>7</t>
  </si>
  <si>
    <t>Изготовление ЭП</t>
  </si>
  <si>
    <t>Курсовая подготовка</t>
  </si>
  <si>
    <t>Акарицидная обработка</t>
  </si>
  <si>
    <t>8</t>
  </si>
  <si>
    <t>ТО</t>
  </si>
  <si>
    <t>Неисключительные права для программы</t>
  </si>
  <si>
    <t>Договор ГПХ</t>
  </si>
  <si>
    <t>Лиц.права на программу "Образование"</t>
  </si>
  <si>
    <t>1С-ЭТП Рособрнадзор</t>
  </si>
  <si>
    <t>Субсидия на иные цели</t>
  </si>
  <si>
    <t>1.2.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</t>
  </si>
  <si>
    <t>Приобретение продуктов для ДОЛ</t>
  </si>
  <si>
    <t>Приобретение продуктов для горячего питания начальных классов</t>
  </si>
  <si>
    <t>Приобретение продуктов для бесплатного питания детей с ОВЗ</t>
  </si>
  <si>
    <t>Компенсация части родительской платы</t>
  </si>
  <si>
    <t>Меры социальной поддержки пед.работникам</t>
  </si>
  <si>
    <t>3.1. Расчет (обоснование) расходов на оплату прочих работ, услуг</t>
  </si>
  <si>
    <t>3.2. Расчет (обоснование) расходов на приобретение основных средств, материальных запасов</t>
  </si>
  <si>
    <t>1.5. Расчет (обоснование) прочих расходов 
(кроме расходов на закупку товаров, работ, услуг)</t>
  </si>
  <si>
    <t>2. Расчет (обоснование) расходов на закупку товаров, работ, услуг</t>
  </si>
  <si>
    <t>2.1. Расчет (обоснование) расходов на оплату услуг связи</t>
  </si>
  <si>
    <t>2.2. Расчет (обоснование) расходов на оплату прочих работ, услуг</t>
  </si>
  <si>
    <t>2.3. Расчет (обоснование) расходов на приобретение основных средств, материальных запасов</t>
  </si>
  <si>
    <t>3. Расчет (обоснование) расходов на закупку товаров, работ, услуг</t>
  </si>
  <si>
    <t>9</t>
  </si>
  <si>
    <t>Технологическое присоединение</t>
  </si>
  <si>
    <t>10</t>
  </si>
  <si>
    <t>Техническое присоединение к эл.сетям</t>
  </si>
  <si>
    <t>Единовременная выплата молодому специалисту</t>
  </si>
  <si>
    <t>Приобретение материальных запасов для ремонта</t>
  </si>
  <si>
    <t>Акарицидная обработка и дератизация для ДОЛ</t>
  </si>
  <si>
    <t>Приобретение грамот и призов</t>
  </si>
  <si>
    <t>ДГПХ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</si>
</sst>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top"/>
    </xf>
    <xf numFmtId="0" fontId="1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/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4" fontId="1" fillId="0" borderId="6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top"/>
    </xf>
    <xf numFmtId="0" fontId="1" fillId="0" borderId="1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right" vertical="center"/>
    </xf>
    <xf numFmtId="4" fontId="5" fillId="0" borderId="6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left" vertical="center" wrapText="1" indent="2"/>
    </xf>
    <xf numFmtId="0" fontId="1" fillId="0" borderId="8" xfId="0" applyNumberFormat="1" applyFont="1" applyBorder="1" applyAlignment="1">
      <alignment horizontal="left" vertical="center" wrapText="1" indent="2"/>
    </xf>
    <xf numFmtId="49" fontId="1" fillId="0" borderId="2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left" vertical="center" wrapText="1" indent="2"/>
    </xf>
    <xf numFmtId="0" fontId="1" fillId="0" borderId="10" xfId="0" applyNumberFormat="1" applyFont="1" applyBorder="1" applyAlignment="1">
      <alignment horizontal="left" vertical="center" wrapText="1" indent="2"/>
    </xf>
    <xf numFmtId="0" fontId="1" fillId="0" borderId="2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justify" wrapText="1"/>
    </xf>
    <xf numFmtId="0" fontId="7" fillId="0" borderId="0" xfId="0" applyNumberFormat="1" applyFont="1" applyBorder="1" applyAlignment="1">
      <alignment horizontal="justify" wrapText="1"/>
    </xf>
    <xf numFmtId="49" fontId="1" fillId="0" borderId="1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left" vertical="center"/>
    </xf>
    <xf numFmtId="0" fontId="3" fillId="0" borderId="13" xfId="0" applyNumberFormat="1" applyFont="1" applyBorder="1" applyAlignment="1">
      <alignment horizontal="center"/>
    </xf>
    <xf numFmtId="4" fontId="8" fillId="0" borderId="6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top"/>
    </xf>
    <xf numFmtId="0" fontId="1" fillId="0" borderId="7" xfId="0" applyNumberFormat="1" applyFont="1" applyBorder="1" applyAlignment="1">
      <alignment horizontal="center" vertical="top"/>
    </xf>
    <xf numFmtId="0" fontId="1" fillId="0" borderId="8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80"/>
  <sheetViews>
    <sheetView tabSelected="1" topLeftCell="A157" zoomScaleNormal="100" zoomScaleSheetLayoutView="100" workbookViewId="0">
      <selection activeCell="CJ149" sqref="CJ149:DA149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100" t="s">
        <v>138</v>
      </c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0"/>
      <c r="DE1" s="100"/>
      <c r="DF1" s="100"/>
      <c r="DG1" s="100"/>
      <c r="DH1" s="100"/>
      <c r="DI1" s="100"/>
      <c r="DJ1" s="100"/>
      <c r="DK1" s="100"/>
      <c r="DL1" s="100"/>
      <c r="DM1" s="100"/>
      <c r="DN1" s="100"/>
      <c r="DO1" s="100"/>
      <c r="DP1" s="100"/>
      <c r="DQ1" s="100"/>
      <c r="DR1" s="100"/>
      <c r="DS1" s="100"/>
      <c r="DT1" s="100"/>
      <c r="DU1" s="100"/>
      <c r="DV1" s="100"/>
      <c r="DW1" s="100"/>
      <c r="DX1" s="100"/>
      <c r="DY1" s="100"/>
      <c r="DZ1" s="100"/>
      <c r="EA1" s="100"/>
      <c r="EB1" s="100"/>
      <c r="EC1" s="100"/>
      <c r="ED1" s="100"/>
      <c r="EE1" s="100"/>
      <c r="EF1" s="100"/>
      <c r="EG1" s="100"/>
      <c r="EH1" s="100"/>
      <c r="EI1" s="100"/>
      <c r="EJ1" s="100"/>
      <c r="EK1" s="100"/>
      <c r="EL1" s="100"/>
      <c r="EM1" s="100"/>
      <c r="EN1" s="100"/>
      <c r="EO1" s="100"/>
      <c r="EP1" s="100"/>
      <c r="EQ1" s="100"/>
      <c r="ER1" s="100"/>
      <c r="ES1" s="100"/>
      <c r="ET1" s="100"/>
      <c r="EU1" s="100"/>
      <c r="EV1" s="100"/>
      <c r="EW1" s="100"/>
      <c r="EX1" s="100"/>
      <c r="EY1" s="100"/>
      <c r="EZ1" s="100"/>
      <c r="FA1" s="100"/>
      <c r="FB1" s="100"/>
      <c r="FC1" s="100"/>
      <c r="FD1" s="100"/>
      <c r="FE1" s="100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40"/>
      <c r="ES2" s="40"/>
      <c r="ET2" s="40"/>
      <c r="EU2" s="40"/>
      <c r="EV2" s="40"/>
      <c r="EW2" s="40"/>
      <c r="EX2" s="40"/>
      <c r="EY2" s="40"/>
      <c r="EZ2" s="40"/>
      <c r="FA2" s="40"/>
      <c r="FB2" s="40"/>
      <c r="FC2" s="40"/>
      <c r="FD2" s="40"/>
      <c r="FE2" s="40"/>
    </row>
    <row r="3" spans="1:161" s="3" customFormat="1" ht="15.75" x14ac:dyDescent="0.25">
      <c r="A3" s="67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</row>
    <row r="4" spans="1:161" s="2" customFormat="1" ht="15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</row>
    <row r="5" spans="1:161" s="2" customFormat="1" ht="15" x14ac:dyDescent="0.25">
      <c r="A5" s="40" t="s">
        <v>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</row>
    <row r="6" spans="1:161" s="5" customFormat="1" ht="13.5" customHeight="1" x14ac:dyDescent="0.2">
      <c r="A6" s="41" t="s">
        <v>4</v>
      </c>
      <c r="B6" s="42"/>
      <c r="C6" s="42"/>
      <c r="D6" s="42"/>
      <c r="E6" s="42"/>
      <c r="F6" s="43"/>
      <c r="G6" s="41" t="s">
        <v>5</v>
      </c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3"/>
      <c r="Y6" s="41" t="s">
        <v>6</v>
      </c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3"/>
      <c r="AO6" s="68" t="s">
        <v>7</v>
      </c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70"/>
      <c r="DI6" s="41" t="s">
        <v>8</v>
      </c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3"/>
      <c r="DY6" s="41" t="s">
        <v>103</v>
      </c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3"/>
      <c r="EO6" s="41" t="s">
        <v>9</v>
      </c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3"/>
    </row>
    <row r="7" spans="1:161" s="5" customFormat="1" ht="13.5" customHeight="1" x14ac:dyDescent="0.2">
      <c r="A7" s="63"/>
      <c r="B7" s="64"/>
      <c r="C7" s="64"/>
      <c r="D7" s="64"/>
      <c r="E7" s="64"/>
      <c r="F7" s="65"/>
      <c r="G7" s="63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5"/>
      <c r="Y7" s="63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5"/>
      <c r="AO7" s="41" t="s">
        <v>10</v>
      </c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3"/>
      <c r="BF7" s="68" t="s">
        <v>11</v>
      </c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70"/>
      <c r="DI7" s="63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5"/>
      <c r="DY7" s="63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5"/>
      <c r="EO7" s="63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5"/>
    </row>
    <row r="8" spans="1:161" s="5" customFormat="1" ht="39.75" customHeight="1" x14ac:dyDescent="0.2">
      <c r="A8" s="57"/>
      <c r="B8" s="58"/>
      <c r="C8" s="58"/>
      <c r="D8" s="58"/>
      <c r="E8" s="58"/>
      <c r="F8" s="59"/>
      <c r="G8" s="57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9"/>
      <c r="Y8" s="57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9"/>
      <c r="AO8" s="57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9"/>
      <c r="BF8" s="66" t="s">
        <v>12</v>
      </c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 t="s">
        <v>13</v>
      </c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 t="s">
        <v>14</v>
      </c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57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9"/>
      <c r="DY8" s="57"/>
      <c r="DZ8" s="58"/>
      <c r="EA8" s="58"/>
      <c r="EB8" s="58"/>
      <c r="EC8" s="58"/>
      <c r="ED8" s="58"/>
      <c r="EE8" s="58"/>
      <c r="EF8" s="58"/>
      <c r="EG8" s="58"/>
      <c r="EH8" s="58"/>
      <c r="EI8" s="58"/>
      <c r="EJ8" s="58"/>
      <c r="EK8" s="58"/>
      <c r="EL8" s="58"/>
      <c r="EM8" s="58"/>
      <c r="EN8" s="59"/>
      <c r="EO8" s="57"/>
      <c r="EP8" s="58"/>
      <c r="EQ8" s="58"/>
      <c r="ER8" s="58"/>
      <c r="ES8" s="58"/>
      <c r="ET8" s="58"/>
      <c r="EU8" s="58"/>
      <c r="EV8" s="58"/>
      <c r="EW8" s="58"/>
      <c r="EX8" s="58"/>
      <c r="EY8" s="58"/>
      <c r="EZ8" s="58"/>
      <c r="FA8" s="58"/>
      <c r="FB8" s="58"/>
      <c r="FC8" s="58"/>
      <c r="FD8" s="58"/>
      <c r="FE8" s="59"/>
    </row>
    <row r="9" spans="1:161" s="6" customFormat="1" x14ac:dyDescent="0.2">
      <c r="A9" s="47">
        <v>1</v>
      </c>
      <c r="B9" s="47"/>
      <c r="C9" s="47"/>
      <c r="D9" s="47"/>
      <c r="E9" s="47"/>
      <c r="F9" s="47"/>
      <c r="G9" s="47">
        <v>2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>
        <v>3</v>
      </c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>
        <v>4</v>
      </c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>
        <v>5</v>
      </c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>
        <v>6</v>
      </c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>
        <v>7</v>
      </c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>
        <v>8</v>
      </c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>
        <v>9</v>
      </c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>
        <v>10</v>
      </c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</row>
    <row r="10" spans="1:161" s="7" customFormat="1" ht="15" customHeight="1" x14ac:dyDescent="0.2">
      <c r="A10" s="60" t="s">
        <v>104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2"/>
    </row>
    <row r="11" spans="1:161" s="7" customFormat="1" ht="15" customHeight="1" x14ac:dyDescent="0.2">
      <c r="A11" s="34" t="s">
        <v>17</v>
      </c>
      <c r="B11" s="34"/>
      <c r="C11" s="34"/>
      <c r="D11" s="34"/>
      <c r="E11" s="34"/>
      <c r="F11" s="34"/>
      <c r="G11" s="35" t="s">
        <v>21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6">
        <v>0.5</v>
      </c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>
        <f>BF11+CQ11</f>
        <v>8920</v>
      </c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>
        <v>6804</v>
      </c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>
        <v>2116</v>
      </c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>
        <v>1.7</v>
      </c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3">
        <f>Y11*AO11*DY11*12</f>
        <v>90984</v>
      </c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</row>
    <row r="12" spans="1:161" s="7" customFormat="1" ht="24" customHeight="1" x14ac:dyDescent="0.2">
      <c r="A12" s="34" t="s">
        <v>18</v>
      </c>
      <c r="B12" s="34"/>
      <c r="C12" s="34"/>
      <c r="D12" s="34"/>
      <c r="E12" s="34"/>
      <c r="F12" s="34"/>
      <c r="G12" s="35" t="s">
        <v>24</v>
      </c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6">
        <v>2.5</v>
      </c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>
        <f>BF12+BX12+CQ12</f>
        <v>9363</v>
      </c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>
        <v>4274</v>
      </c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>
        <v>482</v>
      </c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>
        <v>4607</v>
      </c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>
        <v>1.7</v>
      </c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3">
        <f>Y12*AO12*DY12*12+3</f>
        <v>477516</v>
      </c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</row>
    <row r="13" spans="1:161" s="7" customFormat="1" ht="15" customHeight="1" x14ac:dyDescent="0.2">
      <c r="A13" s="51" t="s">
        <v>106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3"/>
      <c r="Y13" s="36" t="s">
        <v>16</v>
      </c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 t="s">
        <v>16</v>
      </c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 t="s">
        <v>16</v>
      </c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 t="s">
        <v>16</v>
      </c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 t="s">
        <v>16</v>
      </c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 t="s">
        <v>16</v>
      </c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3">
        <f>EO11+EO12</f>
        <v>568500</v>
      </c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</row>
    <row r="14" spans="1:161" s="7" customFormat="1" ht="15" customHeight="1" x14ac:dyDescent="0.2">
      <c r="A14" s="60" t="s">
        <v>105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2"/>
    </row>
    <row r="15" spans="1:161" s="7" customFormat="1" ht="15" customHeight="1" x14ac:dyDescent="0.2">
      <c r="A15" s="34" t="s">
        <v>17</v>
      </c>
      <c r="B15" s="34"/>
      <c r="C15" s="34"/>
      <c r="D15" s="34"/>
      <c r="E15" s="34"/>
      <c r="F15" s="34"/>
      <c r="G15" s="35" t="s">
        <v>21</v>
      </c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6">
        <v>0.5</v>
      </c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>
        <f>BF15+CQ15</f>
        <v>10202</v>
      </c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>
        <v>6804</v>
      </c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>
        <v>3398</v>
      </c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>
        <v>1.7</v>
      </c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3">
        <f>AO15*Y15*DY15*12</f>
        <v>104060.4</v>
      </c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</row>
    <row r="16" spans="1:161" s="7" customFormat="1" ht="24" customHeight="1" x14ac:dyDescent="0.2">
      <c r="A16" s="34" t="s">
        <v>18</v>
      </c>
      <c r="B16" s="34"/>
      <c r="C16" s="34"/>
      <c r="D16" s="34"/>
      <c r="E16" s="34"/>
      <c r="F16" s="34"/>
      <c r="G16" s="35" t="s">
        <v>24</v>
      </c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6">
        <v>8.15</v>
      </c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>
        <f>BF16+BX16+CQ16</f>
        <v>11524</v>
      </c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>
        <v>5445</v>
      </c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>
        <v>268</v>
      </c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>
        <v>5811</v>
      </c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>
        <v>1.7</v>
      </c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3">
        <f>AO16*Y16*DY16*12-40.64</f>
        <v>1915939.6000000003</v>
      </c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</row>
    <row r="17" spans="1:161" s="7" customFormat="1" ht="15" customHeight="1" x14ac:dyDescent="0.2">
      <c r="A17" s="51" t="s">
        <v>107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3"/>
      <c r="Y17" s="36" t="s">
        <v>16</v>
      </c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 t="s">
        <v>16</v>
      </c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 t="s">
        <v>16</v>
      </c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 t="s">
        <v>16</v>
      </c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 t="s">
        <v>16</v>
      </c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 t="s">
        <v>16</v>
      </c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3">
        <f>EO15+EO16</f>
        <v>2020000.0000000002</v>
      </c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</row>
    <row r="18" spans="1:161" s="7" customFormat="1" ht="15" customHeight="1" x14ac:dyDescent="0.2">
      <c r="A18" s="51" t="s">
        <v>108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3"/>
      <c r="Y18" s="36" t="s">
        <v>16</v>
      </c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 t="s">
        <v>16</v>
      </c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 t="s">
        <v>16</v>
      </c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 t="s">
        <v>16</v>
      </c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 t="s">
        <v>16</v>
      </c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 t="s">
        <v>16</v>
      </c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3">
        <f>EO13+EO17</f>
        <v>2588500</v>
      </c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</row>
    <row r="20" spans="1:161" s="4" customFormat="1" ht="14.25" x14ac:dyDescent="0.2">
      <c r="A20" s="40" t="s">
        <v>25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</row>
    <row r="21" spans="1:161" s="2" customFormat="1" ht="10.5" customHeight="1" x14ac:dyDescent="0.25"/>
    <row r="22" spans="1:161" s="5" customFormat="1" ht="45" customHeight="1" x14ac:dyDescent="0.2">
      <c r="A22" s="41" t="s">
        <v>4</v>
      </c>
      <c r="B22" s="42"/>
      <c r="C22" s="42"/>
      <c r="D22" s="42"/>
      <c r="E22" s="42"/>
      <c r="F22" s="43"/>
      <c r="G22" s="41" t="s">
        <v>26</v>
      </c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3"/>
      <c r="AE22" s="41" t="s">
        <v>27</v>
      </c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3"/>
      <c r="BD22" s="41" t="s">
        <v>28</v>
      </c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3"/>
      <c r="BT22" s="41" t="s">
        <v>29</v>
      </c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3"/>
      <c r="CJ22" s="41" t="s">
        <v>30</v>
      </c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3"/>
    </row>
    <row r="23" spans="1:161" s="6" customFormat="1" x14ac:dyDescent="0.2">
      <c r="A23" s="47">
        <v>1</v>
      </c>
      <c r="B23" s="47"/>
      <c r="C23" s="47"/>
      <c r="D23" s="47"/>
      <c r="E23" s="47"/>
      <c r="F23" s="47"/>
      <c r="G23" s="47">
        <v>2</v>
      </c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>
        <v>3</v>
      </c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>
        <v>4</v>
      </c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>
        <v>5</v>
      </c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>
        <v>6</v>
      </c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</row>
    <row r="24" spans="1:161" s="7" customFormat="1" ht="15" customHeight="1" x14ac:dyDescent="0.2">
      <c r="A24" s="34" t="s">
        <v>17</v>
      </c>
      <c r="B24" s="34"/>
      <c r="C24" s="34"/>
      <c r="D24" s="34"/>
      <c r="E24" s="34"/>
      <c r="F24" s="34"/>
      <c r="G24" s="35" t="s">
        <v>109</v>
      </c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6">
        <v>100</v>
      </c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>
        <v>2</v>
      </c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>
        <v>5</v>
      </c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>
        <v>1100</v>
      </c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</row>
    <row r="25" spans="1:161" s="7" customFormat="1" ht="15" customHeight="1" x14ac:dyDescent="0.2">
      <c r="A25" s="34" t="s">
        <v>18</v>
      </c>
      <c r="B25" s="34"/>
      <c r="C25" s="34"/>
      <c r="D25" s="34"/>
      <c r="E25" s="34"/>
      <c r="F25" s="34"/>
      <c r="G25" s="35" t="s">
        <v>111</v>
      </c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6">
        <v>1200</v>
      </c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>
        <v>1</v>
      </c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>
        <v>5</v>
      </c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>
        <v>6000</v>
      </c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</row>
    <row r="26" spans="1:161" s="7" customFormat="1" ht="15" customHeight="1" x14ac:dyDescent="0.2">
      <c r="A26" s="34" t="s">
        <v>19</v>
      </c>
      <c r="B26" s="34"/>
      <c r="C26" s="34"/>
      <c r="D26" s="34"/>
      <c r="E26" s="34"/>
      <c r="F26" s="34"/>
      <c r="G26" s="35" t="s">
        <v>110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6">
        <v>1322</v>
      </c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>
        <v>2</v>
      </c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3">
        <f>2644+2649</f>
        <v>5293</v>
      </c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</row>
    <row r="27" spans="1:161" s="7" customFormat="1" ht="15" customHeight="1" x14ac:dyDescent="0.2">
      <c r="A27" s="34"/>
      <c r="B27" s="34"/>
      <c r="C27" s="34"/>
      <c r="D27" s="34"/>
      <c r="E27" s="34"/>
      <c r="F27" s="34"/>
      <c r="G27" s="52" t="s">
        <v>15</v>
      </c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3"/>
      <c r="AE27" s="36" t="s">
        <v>16</v>
      </c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 t="s">
        <v>16</v>
      </c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 t="s">
        <v>16</v>
      </c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3">
        <f>CJ26+CJ24+CJ25</f>
        <v>12393</v>
      </c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</row>
    <row r="28" spans="1:161" s="2" customFormat="1" ht="12" customHeight="1" x14ac:dyDescent="0.25"/>
    <row r="29" spans="1:161" s="4" customFormat="1" ht="14.25" x14ac:dyDescent="0.2">
      <c r="A29" s="40" t="s">
        <v>31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</row>
    <row r="30" spans="1:161" s="2" customFormat="1" ht="10.5" customHeight="1" x14ac:dyDescent="0.25"/>
    <row r="31" spans="1:161" s="5" customFormat="1" ht="55.5" customHeight="1" x14ac:dyDescent="0.2">
      <c r="A31" s="41" t="s">
        <v>4</v>
      </c>
      <c r="B31" s="42"/>
      <c r="C31" s="42"/>
      <c r="D31" s="42"/>
      <c r="E31" s="42"/>
      <c r="F31" s="43"/>
      <c r="G31" s="41" t="s">
        <v>26</v>
      </c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3"/>
      <c r="AE31" s="41" t="s">
        <v>32</v>
      </c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3"/>
      <c r="AZ31" s="41" t="s">
        <v>33</v>
      </c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3"/>
      <c r="BR31" s="41" t="s">
        <v>34</v>
      </c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3"/>
      <c r="CJ31" s="41" t="s">
        <v>30</v>
      </c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3"/>
    </row>
    <row r="32" spans="1:161" s="6" customFormat="1" x14ac:dyDescent="0.2">
      <c r="A32" s="47">
        <v>1</v>
      </c>
      <c r="B32" s="47"/>
      <c r="C32" s="47"/>
      <c r="D32" s="47"/>
      <c r="E32" s="47"/>
      <c r="F32" s="47"/>
      <c r="G32" s="47">
        <v>2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>
        <v>3</v>
      </c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>
        <v>4</v>
      </c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>
        <v>5</v>
      </c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>
        <v>6</v>
      </c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</row>
    <row r="33" spans="1:105" s="7" customFormat="1" ht="15" customHeight="1" x14ac:dyDescent="0.2">
      <c r="A33" s="34"/>
      <c r="B33" s="34"/>
      <c r="C33" s="34"/>
      <c r="D33" s="34"/>
      <c r="E33" s="34"/>
      <c r="F33" s="34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</row>
    <row r="34" spans="1:105" s="7" customFormat="1" ht="15" customHeight="1" x14ac:dyDescent="0.2">
      <c r="A34" s="34"/>
      <c r="B34" s="34"/>
      <c r="C34" s="34"/>
      <c r="D34" s="34"/>
      <c r="E34" s="34"/>
      <c r="F34" s="34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</row>
    <row r="35" spans="1:105" s="7" customFormat="1" ht="15" customHeight="1" x14ac:dyDescent="0.2">
      <c r="A35" s="34"/>
      <c r="B35" s="34"/>
      <c r="C35" s="34"/>
      <c r="D35" s="34"/>
      <c r="E35" s="34"/>
      <c r="F35" s="34"/>
      <c r="G35" s="52" t="s">
        <v>15</v>
      </c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3"/>
      <c r="AE35" s="36" t="s">
        <v>16</v>
      </c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 t="s">
        <v>16</v>
      </c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 t="s">
        <v>16</v>
      </c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</row>
    <row r="36" spans="1:105" s="2" customFormat="1" ht="12" customHeight="1" x14ac:dyDescent="0.25"/>
    <row r="37" spans="1:105" s="4" customFormat="1" ht="41.25" customHeight="1" x14ac:dyDescent="0.2">
      <c r="A37" s="56" t="s">
        <v>35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</row>
    <row r="38" spans="1:105" s="2" customFormat="1" ht="10.5" customHeight="1" x14ac:dyDescent="0.25"/>
    <row r="39" spans="1:105" s="2" customFormat="1" ht="55.5" customHeight="1" x14ac:dyDescent="0.25">
      <c r="A39" s="41" t="s">
        <v>4</v>
      </c>
      <c r="B39" s="42"/>
      <c r="C39" s="42"/>
      <c r="D39" s="42"/>
      <c r="E39" s="42"/>
      <c r="F39" s="43"/>
      <c r="G39" s="41" t="s">
        <v>36</v>
      </c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3"/>
      <c r="BW39" s="41" t="s">
        <v>37</v>
      </c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3"/>
      <c r="CM39" s="41" t="s">
        <v>38</v>
      </c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70"/>
    </row>
    <row r="40" spans="1:105" x14ac:dyDescent="0.2">
      <c r="A40" s="47">
        <v>1</v>
      </c>
      <c r="B40" s="47"/>
      <c r="C40" s="47"/>
      <c r="D40" s="47"/>
      <c r="E40" s="47"/>
      <c r="F40" s="47"/>
      <c r="G40" s="47">
        <v>2</v>
      </c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>
        <v>3</v>
      </c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>
        <v>4</v>
      </c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</row>
    <row r="41" spans="1:105" s="2" customFormat="1" ht="21.75" customHeight="1" x14ac:dyDescent="0.25">
      <c r="A41" s="34" t="s">
        <v>17</v>
      </c>
      <c r="B41" s="34"/>
      <c r="C41" s="34"/>
      <c r="D41" s="34"/>
      <c r="E41" s="34"/>
      <c r="F41" s="34"/>
      <c r="G41" s="9"/>
      <c r="H41" s="45" t="s">
        <v>39</v>
      </c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6"/>
      <c r="BW41" s="36" t="s">
        <v>16</v>
      </c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3">
        <f>CM42</f>
        <v>569200</v>
      </c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</row>
    <row r="42" spans="1:105" x14ac:dyDescent="0.2">
      <c r="A42" s="73" t="s">
        <v>40</v>
      </c>
      <c r="B42" s="74"/>
      <c r="C42" s="74"/>
      <c r="D42" s="74"/>
      <c r="E42" s="74"/>
      <c r="F42" s="75"/>
      <c r="G42" s="10"/>
      <c r="H42" s="79" t="s">
        <v>11</v>
      </c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  <c r="BR42" s="79"/>
      <c r="BS42" s="79"/>
      <c r="BT42" s="79"/>
      <c r="BU42" s="79"/>
      <c r="BV42" s="80"/>
      <c r="BW42" s="81"/>
      <c r="BX42" s="82"/>
      <c r="BY42" s="82"/>
      <c r="BZ42" s="82"/>
      <c r="CA42" s="82"/>
      <c r="CB42" s="82"/>
      <c r="CC42" s="82"/>
      <c r="CD42" s="82"/>
      <c r="CE42" s="82"/>
      <c r="CF42" s="82"/>
      <c r="CG42" s="82"/>
      <c r="CH42" s="82"/>
      <c r="CI42" s="82"/>
      <c r="CJ42" s="82"/>
      <c r="CK42" s="82"/>
      <c r="CL42" s="83"/>
      <c r="CM42" s="87">
        <f>576200-7000</f>
        <v>569200</v>
      </c>
      <c r="CN42" s="88"/>
      <c r="CO42" s="88"/>
      <c r="CP42" s="88"/>
      <c r="CQ42" s="88"/>
      <c r="CR42" s="88"/>
      <c r="CS42" s="88"/>
      <c r="CT42" s="88"/>
      <c r="CU42" s="88"/>
      <c r="CV42" s="88"/>
      <c r="CW42" s="88"/>
      <c r="CX42" s="88"/>
      <c r="CY42" s="88"/>
      <c r="CZ42" s="88"/>
      <c r="DA42" s="89"/>
    </row>
    <row r="43" spans="1:105" x14ac:dyDescent="0.2">
      <c r="A43" s="76"/>
      <c r="B43" s="77"/>
      <c r="C43" s="77"/>
      <c r="D43" s="77"/>
      <c r="E43" s="77"/>
      <c r="F43" s="78"/>
      <c r="G43" s="11"/>
      <c r="H43" s="93" t="s">
        <v>41</v>
      </c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3"/>
      <c r="BM43" s="93"/>
      <c r="BN43" s="93"/>
      <c r="BO43" s="93"/>
      <c r="BP43" s="93"/>
      <c r="BQ43" s="93"/>
      <c r="BR43" s="93"/>
      <c r="BS43" s="93"/>
      <c r="BT43" s="93"/>
      <c r="BU43" s="93"/>
      <c r="BV43" s="94"/>
      <c r="BW43" s="84"/>
      <c r="BX43" s="85"/>
      <c r="BY43" s="85"/>
      <c r="BZ43" s="85"/>
      <c r="CA43" s="85"/>
      <c r="CB43" s="85"/>
      <c r="CC43" s="85"/>
      <c r="CD43" s="85"/>
      <c r="CE43" s="85"/>
      <c r="CF43" s="85"/>
      <c r="CG43" s="85"/>
      <c r="CH43" s="85"/>
      <c r="CI43" s="85"/>
      <c r="CJ43" s="85"/>
      <c r="CK43" s="85"/>
      <c r="CL43" s="86"/>
      <c r="CM43" s="90"/>
      <c r="CN43" s="91"/>
      <c r="CO43" s="91"/>
      <c r="CP43" s="91"/>
      <c r="CQ43" s="91"/>
      <c r="CR43" s="91"/>
      <c r="CS43" s="91"/>
      <c r="CT43" s="91"/>
      <c r="CU43" s="91"/>
      <c r="CV43" s="91"/>
      <c r="CW43" s="91"/>
      <c r="CX43" s="91"/>
      <c r="CY43" s="91"/>
      <c r="CZ43" s="91"/>
      <c r="DA43" s="92"/>
    </row>
    <row r="44" spans="1:105" ht="13.5" customHeight="1" x14ac:dyDescent="0.2">
      <c r="A44" s="34" t="s">
        <v>42</v>
      </c>
      <c r="B44" s="34"/>
      <c r="C44" s="34"/>
      <c r="D44" s="34"/>
      <c r="E44" s="34"/>
      <c r="F44" s="34"/>
      <c r="G44" s="9"/>
      <c r="H44" s="71" t="s">
        <v>43</v>
      </c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71"/>
      <c r="BS44" s="71"/>
      <c r="BT44" s="71"/>
      <c r="BU44" s="71"/>
      <c r="BV44" s="72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</row>
    <row r="45" spans="1:105" ht="26.25" customHeight="1" x14ac:dyDescent="0.2">
      <c r="A45" s="34" t="s">
        <v>44</v>
      </c>
      <c r="B45" s="34"/>
      <c r="C45" s="34"/>
      <c r="D45" s="34"/>
      <c r="E45" s="34"/>
      <c r="F45" s="34"/>
      <c r="G45" s="9"/>
      <c r="H45" s="71" t="s">
        <v>45</v>
      </c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71"/>
      <c r="BS45" s="71"/>
      <c r="BT45" s="71"/>
      <c r="BU45" s="71"/>
      <c r="BV45" s="72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</row>
    <row r="46" spans="1:105" ht="26.25" customHeight="1" x14ac:dyDescent="0.2">
      <c r="A46" s="34" t="s">
        <v>18</v>
      </c>
      <c r="B46" s="34"/>
      <c r="C46" s="34"/>
      <c r="D46" s="34"/>
      <c r="E46" s="34"/>
      <c r="F46" s="34"/>
      <c r="G46" s="9"/>
      <c r="H46" s="45" t="s">
        <v>46</v>
      </c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6"/>
      <c r="BW46" s="36" t="s">
        <v>16</v>
      </c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3">
        <f>CM47+CM50</f>
        <v>80900</v>
      </c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</row>
    <row r="47" spans="1:105" x14ac:dyDescent="0.2">
      <c r="A47" s="73" t="s">
        <v>47</v>
      </c>
      <c r="B47" s="74"/>
      <c r="C47" s="74"/>
      <c r="D47" s="74"/>
      <c r="E47" s="74"/>
      <c r="F47" s="75"/>
      <c r="G47" s="10"/>
      <c r="H47" s="79" t="s">
        <v>11</v>
      </c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79"/>
      <c r="BD47" s="79"/>
      <c r="BE47" s="79"/>
      <c r="BF47" s="79"/>
      <c r="BG47" s="79"/>
      <c r="BH47" s="79"/>
      <c r="BI47" s="79"/>
      <c r="BJ47" s="79"/>
      <c r="BK47" s="79"/>
      <c r="BL47" s="79"/>
      <c r="BM47" s="79"/>
      <c r="BN47" s="79"/>
      <c r="BO47" s="79"/>
      <c r="BP47" s="79"/>
      <c r="BQ47" s="79"/>
      <c r="BR47" s="79"/>
      <c r="BS47" s="79"/>
      <c r="BT47" s="79"/>
      <c r="BU47" s="79"/>
      <c r="BV47" s="80"/>
      <c r="BW47" s="81"/>
      <c r="BX47" s="82"/>
      <c r="BY47" s="82"/>
      <c r="BZ47" s="82"/>
      <c r="CA47" s="82"/>
      <c r="CB47" s="82"/>
      <c r="CC47" s="82"/>
      <c r="CD47" s="82"/>
      <c r="CE47" s="82"/>
      <c r="CF47" s="82"/>
      <c r="CG47" s="82"/>
      <c r="CH47" s="82"/>
      <c r="CI47" s="82"/>
      <c r="CJ47" s="82"/>
      <c r="CK47" s="82"/>
      <c r="CL47" s="83"/>
      <c r="CM47" s="87">
        <f>75800</f>
        <v>75800</v>
      </c>
      <c r="CN47" s="88"/>
      <c r="CO47" s="88"/>
      <c r="CP47" s="88"/>
      <c r="CQ47" s="88"/>
      <c r="CR47" s="88"/>
      <c r="CS47" s="88"/>
      <c r="CT47" s="88"/>
      <c r="CU47" s="88"/>
      <c r="CV47" s="88"/>
      <c r="CW47" s="88"/>
      <c r="CX47" s="88"/>
      <c r="CY47" s="88"/>
      <c r="CZ47" s="88"/>
      <c r="DA47" s="89"/>
    </row>
    <row r="48" spans="1:105" ht="25.5" customHeight="1" x14ac:dyDescent="0.2">
      <c r="A48" s="76"/>
      <c r="B48" s="77"/>
      <c r="C48" s="77"/>
      <c r="D48" s="77"/>
      <c r="E48" s="77"/>
      <c r="F48" s="78"/>
      <c r="G48" s="11"/>
      <c r="H48" s="93" t="s">
        <v>48</v>
      </c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3"/>
      <c r="BM48" s="93"/>
      <c r="BN48" s="93"/>
      <c r="BO48" s="93"/>
      <c r="BP48" s="93"/>
      <c r="BQ48" s="93"/>
      <c r="BR48" s="93"/>
      <c r="BS48" s="93"/>
      <c r="BT48" s="93"/>
      <c r="BU48" s="93"/>
      <c r="BV48" s="94"/>
      <c r="BW48" s="84"/>
      <c r="BX48" s="85"/>
      <c r="BY48" s="85"/>
      <c r="BZ48" s="85"/>
      <c r="CA48" s="85"/>
      <c r="CB48" s="85"/>
      <c r="CC48" s="85"/>
      <c r="CD48" s="85"/>
      <c r="CE48" s="85"/>
      <c r="CF48" s="85"/>
      <c r="CG48" s="85"/>
      <c r="CH48" s="85"/>
      <c r="CI48" s="85"/>
      <c r="CJ48" s="85"/>
      <c r="CK48" s="85"/>
      <c r="CL48" s="86"/>
      <c r="CM48" s="90"/>
      <c r="CN48" s="91"/>
      <c r="CO48" s="91"/>
      <c r="CP48" s="91"/>
      <c r="CQ48" s="91"/>
      <c r="CR48" s="91"/>
      <c r="CS48" s="91"/>
      <c r="CT48" s="91"/>
      <c r="CU48" s="91"/>
      <c r="CV48" s="91"/>
      <c r="CW48" s="91"/>
      <c r="CX48" s="91"/>
      <c r="CY48" s="91"/>
      <c r="CZ48" s="91"/>
      <c r="DA48" s="92"/>
    </row>
    <row r="49" spans="1:105" ht="26.25" customHeight="1" x14ac:dyDescent="0.2">
      <c r="A49" s="34" t="s">
        <v>49</v>
      </c>
      <c r="B49" s="34"/>
      <c r="C49" s="34"/>
      <c r="D49" s="34"/>
      <c r="E49" s="34"/>
      <c r="F49" s="34"/>
      <c r="G49" s="9"/>
      <c r="H49" s="71" t="s">
        <v>50</v>
      </c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72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</row>
    <row r="50" spans="1:105" ht="27" customHeight="1" x14ac:dyDescent="0.2">
      <c r="A50" s="34" t="s">
        <v>51</v>
      </c>
      <c r="B50" s="34"/>
      <c r="C50" s="34"/>
      <c r="D50" s="34"/>
      <c r="E50" s="34"/>
      <c r="F50" s="34"/>
      <c r="G50" s="9"/>
      <c r="H50" s="71" t="s">
        <v>52</v>
      </c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72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3">
        <f>5100</f>
        <v>5100</v>
      </c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</row>
    <row r="51" spans="1:105" ht="27" customHeight="1" x14ac:dyDescent="0.2">
      <c r="A51" s="34" t="s">
        <v>53</v>
      </c>
      <c r="B51" s="34"/>
      <c r="C51" s="34"/>
      <c r="D51" s="34"/>
      <c r="E51" s="34"/>
      <c r="F51" s="34"/>
      <c r="G51" s="9"/>
      <c r="H51" s="71" t="s">
        <v>54</v>
      </c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72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</row>
    <row r="52" spans="1:105" ht="27" customHeight="1" x14ac:dyDescent="0.2">
      <c r="A52" s="34" t="s">
        <v>55</v>
      </c>
      <c r="B52" s="34"/>
      <c r="C52" s="34"/>
      <c r="D52" s="34"/>
      <c r="E52" s="34"/>
      <c r="F52" s="34"/>
      <c r="G52" s="9"/>
      <c r="H52" s="71" t="s">
        <v>54</v>
      </c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71"/>
      <c r="BT52" s="71"/>
      <c r="BU52" s="71"/>
      <c r="BV52" s="72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</row>
    <row r="53" spans="1:105" ht="26.25" customHeight="1" x14ac:dyDescent="0.2">
      <c r="A53" s="34" t="s">
        <v>19</v>
      </c>
      <c r="B53" s="34"/>
      <c r="C53" s="34"/>
      <c r="D53" s="34"/>
      <c r="E53" s="34"/>
      <c r="F53" s="34"/>
      <c r="G53" s="9"/>
      <c r="H53" s="45" t="s">
        <v>56</v>
      </c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3">
        <f>133400-1500</f>
        <v>131900</v>
      </c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</row>
    <row r="54" spans="1:105" ht="13.5" customHeight="1" x14ac:dyDescent="0.2">
      <c r="A54" s="34"/>
      <c r="B54" s="34"/>
      <c r="C54" s="34"/>
      <c r="D54" s="34"/>
      <c r="E54" s="34"/>
      <c r="F54" s="34"/>
      <c r="G54" s="51" t="s">
        <v>15</v>
      </c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3"/>
      <c r="BW54" s="36" t="s">
        <v>16</v>
      </c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3">
        <f>CM41+CM46+CM53</f>
        <v>782000</v>
      </c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</row>
    <row r="55" spans="1:105" ht="13.5" customHeight="1" x14ac:dyDescent="0.2">
      <c r="A55" s="34"/>
      <c r="B55" s="34"/>
      <c r="C55" s="34"/>
      <c r="D55" s="34"/>
      <c r="E55" s="34"/>
      <c r="F55" s="34"/>
      <c r="G55" s="51" t="s">
        <v>11</v>
      </c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3"/>
      <c r="BW55" s="36" t="s">
        <v>16</v>
      </c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</row>
    <row r="56" spans="1:105" ht="13.5" customHeight="1" x14ac:dyDescent="0.2">
      <c r="A56" s="34"/>
      <c r="B56" s="34"/>
      <c r="C56" s="34"/>
      <c r="D56" s="34"/>
      <c r="E56" s="34"/>
      <c r="F56" s="34"/>
      <c r="G56" s="51" t="s">
        <v>112</v>
      </c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3"/>
      <c r="BW56" s="36" t="s">
        <v>16</v>
      </c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3">
        <f>181200-8500</f>
        <v>172700</v>
      </c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</row>
    <row r="57" spans="1:105" ht="13.5" customHeight="1" x14ac:dyDescent="0.2">
      <c r="A57" s="34"/>
      <c r="B57" s="34"/>
      <c r="C57" s="34"/>
      <c r="D57" s="34"/>
      <c r="E57" s="34"/>
      <c r="F57" s="34"/>
      <c r="G57" s="51" t="s">
        <v>113</v>
      </c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3"/>
      <c r="BW57" s="36" t="s">
        <v>16</v>
      </c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3">
        <f>609300</f>
        <v>609300</v>
      </c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</row>
    <row r="58" spans="1:105" s="2" customFormat="1" ht="3.75" customHeight="1" x14ac:dyDescent="0.25"/>
    <row r="59" spans="1:105" s="12" customFormat="1" ht="48" customHeight="1" x14ac:dyDescent="0.2">
      <c r="A59" s="95" t="s">
        <v>57</v>
      </c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</row>
    <row r="60" spans="1:105" s="2" customFormat="1" ht="12" customHeight="1" x14ac:dyDescent="0.25"/>
    <row r="61" spans="1:105" s="4" customFormat="1" ht="14.25" x14ac:dyDescent="0.2">
      <c r="A61" s="40" t="s">
        <v>58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</row>
    <row r="62" spans="1:105" s="2" customFormat="1" ht="6" customHeight="1" x14ac:dyDescent="0.25"/>
    <row r="63" spans="1:105" s="5" customFormat="1" ht="45" customHeight="1" x14ac:dyDescent="0.2">
      <c r="A63" s="41" t="s">
        <v>4</v>
      </c>
      <c r="B63" s="42"/>
      <c r="C63" s="42"/>
      <c r="D63" s="42"/>
      <c r="E63" s="42"/>
      <c r="F63" s="42"/>
      <c r="G63" s="43"/>
      <c r="H63" s="41" t="s">
        <v>59</v>
      </c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3"/>
      <c r="BD63" s="41" t="s">
        <v>60</v>
      </c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3"/>
      <c r="BT63" s="41" t="s">
        <v>61</v>
      </c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3"/>
      <c r="CJ63" s="41" t="s">
        <v>62</v>
      </c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  <c r="CW63" s="42"/>
      <c r="CX63" s="42"/>
      <c r="CY63" s="42"/>
      <c r="CZ63" s="42"/>
      <c r="DA63" s="43"/>
    </row>
    <row r="64" spans="1:105" s="6" customFormat="1" x14ac:dyDescent="0.2">
      <c r="A64" s="47">
        <v>1</v>
      </c>
      <c r="B64" s="47"/>
      <c r="C64" s="47"/>
      <c r="D64" s="47"/>
      <c r="E64" s="47"/>
      <c r="F64" s="47"/>
      <c r="G64" s="47"/>
      <c r="H64" s="47">
        <v>2</v>
      </c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>
        <v>3</v>
      </c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/>
      <c r="BP64" s="47"/>
      <c r="BQ64" s="47"/>
      <c r="BR64" s="47"/>
      <c r="BS64" s="47"/>
      <c r="BT64" s="47">
        <v>4</v>
      </c>
      <c r="BU64" s="47"/>
      <c r="BV64" s="47"/>
      <c r="BW64" s="47"/>
      <c r="BX64" s="47"/>
      <c r="BY64" s="47"/>
      <c r="BZ64" s="47"/>
      <c r="CA64" s="47"/>
      <c r="CB64" s="47"/>
      <c r="CC64" s="47"/>
      <c r="CD64" s="47"/>
      <c r="CE64" s="47"/>
      <c r="CF64" s="47"/>
      <c r="CG64" s="47"/>
      <c r="CH64" s="47"/>
      <c r="CI64" s="47"/>
      <c r="CJ64" s="47">
        <v>5</v>
      </c>
      <c r="CK64" s="47"/>
      <c r="CL64" s="47"/>
      <c r="CM64" s="47"/>
      <c r="CN64" s="47"/>
      <c r="CO64" s="47"/>
      <c r="CP64" s="47"/>
      <c r="CQ64" s="47"/>
      <c r="CR64" s="47"/>
      <c r="CS64" s="47"/>
      <c r="CT64" s="47"/>
      <c r="CU64" s="47"/>
      <c r="CV64" s="47"/>
      <c r="CW64" s="47"/>
      <c r="CX64" s="47"/>
      <c r="CY64" s="47"/>
      <c r="CZ64" s="47"/>
      <c r="DA64" s="47"/>
    </row>
    <row r="65" spans="1:105" s="7" customFormat="1" ht="15" customHeight="1" x14ac:dyDescent="0.2">
      <c r="A65" s="34" t="s">
        <v>114</v>
      </c>
      <c r="B65" s="34"/>
      <c r="C65" s="34"/>
      <c r="D65" s="34"/>
      <c r="E65" s="34"/>
      <c r="F65" s="34"/>
      <c r="G65" s="34"/>
      <c r="H65" s="35" t="s">
        <v>115</v>
      </c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>
        <v>0</v>
      </c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</row>
    <row r="66" spans="1:105" s="7" customFormat="1" ht="15" customHeight="1" x14ac:dyDescent="0.2">
      <c r="A66" s="34"/>
      <c r="B66" s="34"/>
      <c r="C66" s="34"/>
      <c r="D66" s="34"/>
      <c r="E66" s="34"/>
      <c r="F66" s="34"/>
      <c r="G66" s="34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</row>
    <row r="67" spans="1:105" s="7" customFormat="1" ht="15" customHeight="1" x14ac:dyDescent="0.2">
      <c r="A67" s="34"/>
      <c r="B67" s="34"/>
      <c r="C67" s="34"/>
      <c r="D67" s="34"/>
      <c r="E67" s="34"/>
      <c r="F67" s="34"/>
      <c r="G67" s="34"/>
      <c r="H67" s="52" t="s">
        <v>15</v>
      </c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3"/>
      <c r="BD67" s="36" t="s">
        <v>16</v>
      </c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 t="s">
        <v>16</v>
      </c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>
        <v>0</v>
      </c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</row>
    <row r="68" spans="1:105" ht="12" customHeight="1" x14ac:dyDescent="0.2"/>
    <row r="69" spans="1:105" s="4" customFormat="1" ht="14.25" x14ac:dyDescent="0.2">
      <c r="A69" s="40" t="s">
        <v>63</v>
      </c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</row>
    <row r="70" spans="1:105" s="2" customFormat="1" ht="6" customHeight="1" x14ac:dyDescent="0.25"/>
    <row r="71" spans="1:105" s="5" customFormat="1" ht="55.5" customHeight="1" x14ac:dyDescent="0.2">
      <c r="A71" s="41" t="s">
        <v>4</v>
      </c>
      <c r="B71" s="42"/>
      <c r="C71" s="42"/>
      <c r="D71" s="42"/>
      <c r="E71" s="42"/>
      <c r="F71" s="42"/>
      <c r="G71" s="43"/>
      <c r="H71" s="41" t="s">
        <v>64</v>
      </c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3"/>
      <c r="BD71" s="41" t="s">
        <v>65</v>
      </c>
      <c r="BE71" s="42"/>
      <c r="BF71" s="42"/>
      <c r="BG71" s="42"/>
      <c r="BH71" s="42"/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3"/>
      <c r="BT71" s="41" t="s">
        <v>66</v>
      </c>
      <c r="BU71" s="42"/>
      <c r="BV71" s="42"/>
      <c r="BW71" s="42"/>
      <c r="BX71" s="42"/>
      <c r="BY71" s="42"/>
      <c r="BZ71" s="42"/>
      <c r="CA71" s="42"/>
      <c r="CB71" s="42"/>
      <c r="CC71" s="42"/>
      <c r="CD71" s="43"/>
      <c r="CE71" s="41" t="s">
        <v>67</v>
      </c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Q71" s="42"/>
      <c r="CR71" s="42"/>
      <c r="CS71" s="42"/>
      <c r="CT71" s="42"/>
      <c r="CU71" s="42"/>
      <c r="CV71" s="42"/>
      <c r="CW71" s="42"/>
      <c r="CX71" s="42"/>
      <c r="CY71" s="42"/>
      <c r="CZ71" s="42"/>
      <c r="DA71" s="43"/>
    </row>
    <row r="72" spans="1:105" s="6" customFormat="1" x14ac:dyDescent="0.2">
      <c r="A72" s="47">
        <v>1</v>
      </c>
      <c r="B72" s="47"/>
      <c r="C72" s="47"/>
      <c r="D72" s="47"/>
      <c r="E72" s="47"/>
      <c r="F72" s="47"/>
      <c r="G72" s="47"/>
      <c r="H72" s="47">
        <v>2</v>
      </c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>
        <v>3</v>
      </c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>
        <v>4</v>
      </c>
      <c r="BU72" s="47"/>
      <c r="BV72" s="47"/>
      <c r="BW72" s="47"/>
      <c r="BX72" s="47"/>
      <c r="BY72" s="47"/>
      <c r="BZ72" s="47"/>
      <c r="CA72" s="47"/>
      <c r="CB72" s="47"/>
      <c r="CC72" s="47"/>
      <c r="CD72" s="47"/>
      <c r="CE72" s="47">
        <v>5</v>
      </c>
      <c r="CF72" s="47"/>
      <c r="CG72" s="47"/>
      <c r="CH72" s="47"/>
      <c r="CI72" s="47"/>
      <c r="CJ72" s="47"/>
      <c r="CK72" s="47"/>
      <c r="CL72" s="47"/>
      <c r="CM72" s="47"/>
      <c r="CN72" s="47"/>
      <c r="CO72" s="47"/>
      <c r="CP72" s="47"/>
      <c r="CQ72" s="47"/>
      <c r="CR72" s="47"/>
      <c r="CS72" s="47"/>
      <c r="CT72" s="47"/>
      <c r="CU72" s="47"/>
      <c r="CV72" s="47"/>
      <c r="CW72" s="47"/>
      <c r="CX72" s="47"/>
      <c r="CY72" s="47"/>
      <c r="CZ72" s="47"/>
      <c r="DA72" s="47"/>
    </row>
    <row r="73" spans="1:105" s="7" customFormat="1" ht="15" customHeight="1" x14ac:dyDescent="0.2">
      <c r="A73" s="34" t="s">
        <v>17</v>
      </c>
      <c r="B73" s="34"/>
      <c r="C73" s="34"/>
      <c r="D73" s="34"/>
      <c r="E73" s="34"/>
      <c r="F73" s="34"/>
      <c r="G73" s="34"/>
      <c r="H73" s="35" t="s">
        <v>99</v>
      </c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6">
        <v>1005534</v>
      </c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>
        <v>1.5</v>
      </c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3">
        <v>15100</v>
      </c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</row>
    <row r="74" spans="1:105" s="7" customFormat="1" ht="15" customHeight="1" x14ac:dyDescent="0.2">
      <c r="A74" s="34" t="s">
        <v>18</v>
      </c>
      <c r="B74" s="34"/>
      <c r="C74" s="34"/>
      <c r="D74" s="34"/>
      <c r="E74" s="34"/>
      <c r="F74" s="34"/>
      <c r="G74" s="34"/>
      <c r="H74" s="35" t="s">
        <v>100</v>
      </c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6">
        <v>51527272</v>
      </c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>
        <v>2.2000000000000002</v>
      </c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3">
        <f>1012800-9144-3249</f>
        <v>1000407</v>
      </c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</row>
    <row r="75" spans="1:105" s="7" customFormat="1" ht="15" customHeight="1" x14ac:dyDescent="0.2">
      <c r="A75" s="34" t="s">
        <v>19</v>
      </c>
      <c r="B75" s="34"/>
      <c r="C75" s="34"/>
      <c r="D75" s="34"/>
      <c r="E75" s="34"/>
      <c r="F75" s="34"/>
      <c r="G75" s="34"/>
      <c r="H75" s="35" t="s">
        <v>101</v>
      </c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3">
        <v>8500</v>
      </c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</row>
    <row r="76" spans="1:105" s="7" customFormat="1" ht="15" customHeight="1" x14ac:dyDescent="0.2">
      <c r="A76" s="34" t="s">
        <v>23</v>
      </c>
      <c r="B76" s="34"/>
      <c r="C76" s="34"/>
      <c r="D76" s="34"/>
      <c r="E76" s="34"/>
      <c r="F76" s="34"/>
      <c r="G76" s="34"/>
      <c r="H76" s="35" t="s">
        <v>102</v>
      </c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3">
        <v>2000</v>
      </c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</row>
    <row r="77" spans="1:105" s="7" customFormat="1" ht="15" customHeight="1" x14ac:dyDescent="0.2">
      <c r="A77" s="34"/>
      <c r="B77" s="34"/>
      <c r="C77" s="34"/>
      <c r="D77" s="34"/>
      <c r="E77" s="34"/>
      <c r="F77" s="34"/>
      <c r="G77" s="34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</row>
    <row r="78" spans="1:105" s="7" customFormat="1" ht="15" customHeight="1" x14ac:dyDescent="0.2">
      <c r="A78" s="34"/>
      <c r="B78" s="34"/>
      <c r="C78" s="34"/>
      <c r="D78" s="34"/>
      <c r="E78" s="34"/>
      <c r="F78" s="34"/>
      <c r="G78" s="34"/>
      <c r="H78" s="52" t="s">
        <v>15</v>
      </c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3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 t="s">
        <v>16</v>
      </c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3">
        <f>CE73+CE74+CE75+CE76</f>
        <v>1026007</v>
      </c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</row>
    <row r="79" spans="1:105" s="2" customFormat="1" ht="12" customHeight="1" x14ac:dyDescent="0.25"/>
    <row r="80" spans="1:105" s="4" customFormat="1" ht="14.25" x14ac:dyDescent="0.2">
      <c r="A80" s="40" t="s">
        <v>68</v>
      </c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</row>
    <row r="81" spans="1:105" s="2" customFormat="1" ht="6" customHeight="1" x14ac:dyDescent="0.25"/>
    <row r="82" spans="1:105" s="5" customFormat="1" ht="45" customHeight="1" x14ac:dyDescent="0.2">
      <c r="A82" s="41" t="s">
        <v>4</v>
      </c>
      <c r="B82" s="42"/>
      <c r="C82" s="42"/>
      <c r="D82" s="42"/>
      <c r="E82" s="42"/>
      <c r="F82" s="42"/>
      <c r="G82" s="43"/>
      <c r="H82" s="41" t="s">
        <v>59</v>
      </c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3"/>
      <c r="BD82" s="41" t="s">
        <v>60</v>
      </c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3"/>
      <c r="BT82" s="41" t="s">
        <v>61</v>
      </c>
      <c r="BU82" s="42"/>
      <c r="BV82" s="42"/>
      <c r="BW82" s="42"/>
      <c r="BX82" s="42"/>
      <c r="BY82" s="42"/>
      <c r="BZ82" s="42"/>
      <c r="CA82" s="42"/>
      <c r="CB82" s="42"/>
      <c r="CC82" s="42"/>
      <c r="CD82" s="42"/>
      <c r="CE82" s="42"/>
      <c r="CF82" s="42"/>
      <c r="CG82" s="42"/>
      <c r="CH82" s="42"/>
      <c r="CI82" s="43"/>
      <c r="CJ82" s="41" t="s">
        <v>62</v>
      </c>
      <c r="CK82" s="42"/>
      <c r="CL82" s="42"/>
      <c r="CM82" s="42"/>
      <c r="CN82" s="42"/>
      <c r="CO82" s="42"/>
      <c r="CP82" s="42"/>
      <c r="CQ82" s="42"/>
      <c r="CR82" s="42"/>
      <c r="CS82" s="42"/>
      <c r="CT82" s="42"/>
      <c r="CU82" s="42"/>
      <c r="CV82" s="42"/>
      <c r="CW82" s="42"/>
      <c r="CX82" s="42"/>
      <c r="CY82" s="42"/>
      <c r="CZ82" s="42"/>
      <c r="DA82" s="43"/>
    </row>
    <row r="83" spans="1:105" s="6" customFormat="1" x14ac:dyDescent="0.2">
      <c r="A83" s="47">
        <v>1</v>
      </c>
      <c r="B83" s="47"/>
      <c r="C83" s="47"/>
      <c r="D83" s="47"/>
      <c r="E83" s="47"/>
      <c r="F83" s="47"/>
      <c r="G83" s="47"/>
      <c r="H83" s="47">
        <v>2</v>
      </c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>
        <v>3</v>
      </c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  <c r="BR83" s="47"/>
      <c r="BS83" s="47"/>
      <c r="BT83" s="47">
        <v>4</v>
      </c>
      <c r="BU83" s="47"/>
      <c r="BV83" s="47"/>
      <c r="BW83" s="47"/>
      <c r="BX83" s="47"/>
      <c r="BY83" s="47"/>
      <c r="BZ83" s="47"/>
      <c r="CA83" s="47"/>
      <c r="CB83" s="47"/>
      <c r="CC83" s="47"/>
      <c r="CD83" s="47"/>
      <c r="CE83" s="47"/>
      <c r="CF83" s="47"/>
      <c r="CG83" s="47"/>
      <c r="CH83" s="47"/>
      <c r="CI83" s="47"/>
      <c r="CJ83" s="47">
        <v>5</v>
      </c>
      <c r="CK83" s="47"/>
      <c r="CL83" s="47"/>
      <c r="CM83" s="47"/>
      <c r="CN83" s="47"/>
      <c r="CO83" s="47"/>
      <c r="CP83" s="47"/>
      <c r="CQ83" s="47"/>
      <c r="CR83" s="47"/>
      <c r="CS83" s="47"/>
      <c r="CT83" s="47"/>
      <c r="CU83" s="47"/>
      <c r="CV83" s="47"/>
      <c r="CW83" s="47"/>
      <c r="CX83" s="47"/>
      <c r="CY83" s="47"/>
      <c r="CZ83" s="47"/>
      <c r="DA83" s="47"/>
    </row>
    <row r="84" spans="1:105" s="7" customFormat="1" ht="15" customHeight="1" x14ac:dyDescent="0.2">
      <c r="A84" s="34"/>
      <c r="B84" s="34"/>
      <c r="C84" s="34"/>
      <c r="D84" s="34"/>
      <c r="E84" s="34"/>
      <c r="F84" s="34"/>
      <c r="G84" s="34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6"/>
      <c r="CC84" s="36"/>
      <c r="CD84" s="36"/>
      <c r="CE84" s="36"/>
      <c r="CF84" s="36"/>
      <c r="CG84" s="36"/>
      <c r="CH84" s="36"/>
      <c r="CI84" s="36"/>
      <c r="CJ84" s="36"/>
      <c r="CK84" s="36"/>
      <c r="CL84" s="36"/>
      <c r="CM84" s="36"/>
      <c r="CN84" s="36"/>
      <c r="CO84" s="36"/>
      <c r="CP84" s="36"/>
      <c r="CQ84" s="36"/>
      <c r="CR84" s="36"/>
      <c r="CS84" s="36"/>
      <c r="CT84" s="36"/>
      <c r="CU84" s="36"/>
      <c r="CV84" s="36"/>
      <c r="CW84" s="36"/>
      <c r="CX84" s="36"/>
      <c r="CY84" s="36"/>
      <c r="CZ84" s="36"/>
      <c r="DA84" s="36"/>
    </row>
    <row r="85" spans="1:105" s="7" customFormat="1" ht="15" customHeight="1" x14ac:dyDescent="0.2">
      <c r="A85" s="34"/>
      <c r="B85" s="34"/>
      <c r="C85" s="34"/>
      <c r="D85" s="34"/>
      <c r="E85" s="34"/>
      <c r="F85" s="34"/>
      <c r="G85" s="34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6"/>
      <c r="CE85" s="36"/>
      <c r="CF85" s="36"/>
      <c r="CG85" s="36"/>
      <c r="CH85" s="36"/>
      <c r="CI85" s="36"/>
      <c r="CJ85" s="36"/>
      <c r="CK85" s="36"/>
      <c r="CL85" s="36"/>
      <c r="CM85" s="36"/>
      <c r="CN85" s="36"/>
      <c r="CO85" s="36"/>
      <c r="CP85" s="36"/>
      <c r="CQ85" s="36"/>
      <c r="CR85" s="36"/>
      <c r="CS85" s="36"/>
      <c r="CT85" s="36"/>
      <c r="CU85" s="36"/>
      <c r="CV85" s="36"/>
      <c r="CW85" s="36"/>
      <c r="CX85" s="36"/>
      <c r="CY85" s="36"/>
      <c r="CZ85" s="36"/>
      <c r="DA85" s="36"/>
    </row>
    <row r="86" spans="1:105" s="7" customFormat="1" ht="15" customHeight="1" x14ac:dyDescent="0.2">
      <c r="A86" s="34"/>
      <c r="B86" s="34"/>
      <c r="C86" s="34"/>
      <c r="D86" s="34"/>
      <c r="E86" s="34"/>
      <c r="F86" s="34"/>
      <c r="G86" s="34"/>
      <c r="H86" s="52" t="s">
        <v>15</v>
      </c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3"/>
      <c r="BD86" s="36" t="s">
        <v>16</v>
      </c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 t="s">
        <v>16</v>
      </c>
      <c r="BU86" s="36"/>
      <c r="BV86" s="36"/>
      <c r="BW86" s="36"/>
      <c r="BX86" s="36"/>
      <c r="BY86" s="36"/>
      <c r="BZ86" s="36"/>
      <c r="CA86" s="36"/>
      <c r="CB86" s="36"/>
      <c r="CC86" s="36"/>
      <c r="CD86" s="36"/>
      <c r="CE86" s="36"/>
      <c r="CF86" s="36"/>
      <c r="CG86" s="36"/>
      <c r="CH86" s="36"/>
      <c r="CI86" s="36"/>
      <c r="CJ86" s="36"/>
      <c r="CK86" s="36"/>
      <c r="CL86" s="36"/>
      <c r="CM86" s="36"/>
      <c r="CN86" s="36"/>
      <c r="CO86" s="36"/>
      <c r="CP86" s="36"/>
      <c r="CQ86" s="36"/>
      <c r="CR86" s="36"/>
      <c r="CS86" s="36"/>
      <c r="CT86" s="36"/>
      <c r="CU86" s="36"/>
      <c r="CV86" s="36"/>
      <c r="CW86" s="36"/>
      <c r="CX86" s="36"/>
      <c r="CY86" s="36"/>
      <c r="CZ86" s="36"/>
      <c r="DA86" s="36"/>
    </row>
    <row r="87" spans="1:105" s="2" customFormat="1" ht="12" customHeight="1" x14ac:dyDescent="0.25"/>
    <row r="88" spans="1:105" s="4" customFormat="1" ht="27" customHeight="1" x14ac:dyDescent="0.2">
      <c r="A88" s="56" t="s">
        <v>69</v>
      </c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56"/>
      <c r="AO88" s="56"/>
      <c r="AP88" s="56"/>
      <c r="AQ88" s="56"/>
      <c r="AR88" s="56"/>
      <c r="AS88" s="56"/>
      <c r="AT88" s="56"/>
      <c r="AU88" s="56"/>
      <c r="AV88" s="56"/>
      <c r="AW88" s="56"/>
      <c r="AX88" s="56"/>
      <c r="AY88" s="56"/>
      <c r="AZ88" s="56"/>
      <c r="BA88" s="56"/>
      <c r="BB88" s="56"/>
      <c r="BC88" s="56"/>
      <c r="BD88" s="56"/>
      <c r="BE88" s="56"/>
      <c r="BF88" s="56"/>
      <c r="BG88" s="56"/>
      <c r="BH88" s="56"/>
      <c r="BI88" s="56"/>
      <c r="BJ88" s="56"/>
      <c r="BK88" s="56"/>
      <c r="BL88" s="56"/>
      <c r="BM88" s="56"/>
      <c r="BN88" s="56"/>
      <c r="BO88" s="56"/>
      <c r="BP88" s="56"/>
      <c r="BQ88" s="56"/>
      <c r="BR88" s="56"/>
      <c r="BS88" s="56"/>
      <c r="BT88" s="56"/>
      <c r="BU88" s="56"/>
      <c r="BV88" s="56"/>
      <c r="BW88" s="56"/>
      <c r="BX88" s="56"/>
      <c r="BY88" s="56"/>
      <c r="BZ88" s="56"/>
      <c r="CA88" s="56"/>
      <c r="CB88" s="56"/>
      <c r="CC88" s="56"/>
      <c r="CD88" s="56"/>
      <c r="CE88" s="56"/>
      <c r="CF88" s="56"/>
      <c r="CG88" s="56"/>
      <c r="CH88" s="56"/>
      <c r="CI88" s="56"/>
      <c r="CJ88" s="56"/>
      <c r="CK88" s="56"/>
      <c r="CL88" s="56"/>
      <c r="CM88" s="56"/>
      <c r="CN88" s="56"/>
      <c r="CO88" s="56"/>
      <c r="CP88" s="56"/>
      <c r="CQ88" s="56"/>
      <c r="CR88" s="56"/>
      <c r="CS88" s="56"/>
      <c r="CT88" s="56"/>
      <c r="CU88" s="56"/>
      <c r="CV88" s="56"/>
      <c r="CW88" s="56"/>
      <c r="CX88" s="56"/>
      <c r="CY88" s="56"/>
      <c r="CZ88" s="56"/>
      <c r="DA88" s="56"/>
    </row>
    <row r="89" spans="1:105" s="2" customFormat="1" ht="6" customHeight="1" x14ac:dyDescent="0.25"/>
    <row r="90" spans="1:105" s="5" customFormat="1" ht="45" customHeight="1" x14ac:dyDescent="0.2">
      <c r="A90" s="41" t="s">
        <v>4</v>
      </c>
      <c r="B90" s="42"/>
      <c r="C90" s="42"/>
      <c r="D90" s="42"/>
      <c r="E90" s="42"/>
      <c r="F90" s="42"/>
      <c r="G90" s="43"/>
      <c r="H90" s="41" t="s">
        <v>59</v>
      </c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3"/>
      <c r="BD90" s="41" t="s">
        <v>60</v>
      </c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3"/>
      <c r="BT90" s="41" t="s">
        <v>61</v>
      </c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3"/>
      <c r="CJ90" s="41" t="s">
        <v>62</v>
      </c>
      <c r="CK90" s="42"/>
      <c r="CL90" s="42"/>
      <c r="CM90" s="42"/>
      <c r="CN90" s="42"/>
      <c r="CO90" s="42"/>
      <c r="CP90" s="42"/>
      <c r="CQ90" s="42"/>
      <c r="CR90" s="42"/>
      <c r="CS90" s="42"/>
      <c r="CT90" s="42"/>
      <c r="CU90" s="42"/>
      <c r="CV90" s="42"/>
      <c r="CW90" s="42"/>
      <c r="CX90" s="42"/>
      <c r="CY90" s="42"/>
      <c r="CZ90" s="42"/>
      <c r="DA90" s="43"/>
    </row>
    <row r="91" spans="1:105" s="6" customFormat="1" x14ac:dyDescent="0.2">
      <c r="A91" s="47">
        <v>1</v>
      </c>
      <c r="B91" s="47"/>
      <c r="C91" s="47"/>
      <c r="D91" s="47"/>
      <c r="E91" s="47"/>
      <c r="F91" s="47"/>
      <c r="G91" s="47"/>
      <c r="H91" s="47">
        <v>2</v>
      </c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>
        <v>3</v>
      </c>
      <c r="BE91" s="47"/>
      <c r="BF91" s="47"/>
      <c r="BG91" s="47"/>
      <c r="BH91" s="47"/>
      <c r="BI91" s="47"/>
      <c r="BJ91" s="47"/>
      <c r="BK91" s="47"/>
      <c r="BL91" s="47"/>
      <c r="BM91" s="47"/>
      <c r="BN91" s="47"/>
      <c r="BO91" s="47"/>
      <c r="BP91" s="47"/>
      <c r="BQ91" s="47"/>
      <c r="BR91" s="47"/>
      <c r="BS91" s="47"/>
      <c r="BT91" s="47">
        <v>4</v>
      </c>
      <c r="BU91" s="47"/>
      <c r="BV91" s="47"/>
      <c r="BW91" s="47"/>
      <c r="BX91" s="47"/>
      <c r="BY91" s="47"/>
      <c r="BZ91" s="47"/>
      <c r="CA91" s="47"/>
      <c r="CB91" s="47"/>
      <c r="CC91" s="47"/>
      <c r="CD91" s="47"/>
      <c r="CE91" s="47"/>
      <c r="CF91" s="47"/>
      <c r="CG91" s="47"/>
      <c r="CH91" s="47"/>
      <c r="CI91" s="47"/>
      <c r="CJ91" s="47">
        <v>5</v>
      </c>
      <c r="CK91" s="47"/>
      <c r="CL91" s="47"/>
      <c r="CM91" s="47"/>
      <c r="CN91" s="47"/>
      <c r="CO91" s="47"/>
      <c r="CP91" s="47"/>
      <c r="CQ91" s="47"/>
      <c r="CR91" s="47"/>
      <c r="CS91" s="47"/>
      <c r="CT91" s="47"/>
      <c r="CU91" s="47"/>
      <c r="CV91" s="47"/>
      <c r="CW91" s="47"/>
      <c r="CX91" s="47"/>
      <c r="CY91" s="47"/>
      <c r="CZ91" s="47"/>
      <c r="DA91" s="47"/>
    </row>
    <row r="92" spans="1:105" s="7" customFormat="1" ht="15" customHeight="1" x14ac:dyDescent="0.2">
      <c r="A92" s="34"/>
      <c r="B92" s="34"/>
      <c r="C92" s="34"/>
      <c r="D92" s="34"/>
      <c r="E92" s="34"/>
      <c r="F92" s="34"/>
      <c r="G92" s="34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  <c r="BZ92" s="36"/>
      <c r="CA92" s="36"/>
      <c r="CB92" s="36"/>
      <c r="CC92" s="36"/>
      <c r="CD92" s="36"/>
      <c r="CE92" s="36"/>
      <c r="CF92" s="36"/>
      <c r="CG92" s="36"/>
      <c r="CH92" s="36"/>
      <c r="CI92" s="36"/>
      <c r="CJ92" s="36"/>
      <c r="CK92" s="36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</row>
    <row r="93" spans="1:105" s="7" customFormat="1" ht="15" customHeight="1" x14ac:dyDescent="0.2">
      <c r="A93" s="34"/>
      <c r="B93" s="34"/>
      <c r="C93" s="34"/>
      <c r="D93" s="34"/>
      <c r="E93" s="34"/>
      <c r="F93" s="34"/>
      <c r="G93" s="34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6"/>
      <c r="CK93" s="36"/>
      <c r="CL93" s="36"/>
      <c r="CM93" s="36"/>
      <c r="CN93" s="36"/>
      <c r="CO93" s="36"/>
      <c r="CP93" s="36"/>
      <c r="CQ93" s="36"/>
      <c r="CR93" s="36"/>
      <c r="CS93" s="36"/>
      <c r="CT93" s="36"/>
      <c r="CU93" s="36"/>
      <c r="CV93" s="36"/>
      <c r="CW93" s="36"/>
      <c r="CX93" s="36"/>
      <c r="CY93" s="36"/>
      <c r="CZ93" s="36"/>
      <c r="DA93" s="36"/>
    </row>
    <row r="94" spans="1:105" s="7" customFormat="1" ht="15" customHeight="1" x14ac:dyDescent="0.2">
      <c r="A94" s="34"/>
      <c r="B94" s="34"/>
      <c r="C94" s="34"/>
      <c r="D94" s="34"/>
      <c r="E94" s="34"/>
      <c r="F94" s="34"/>
      <c r="G94" s="34"/>
      <c r="H94" s="52" t="s">
        <v>15</v>
      </c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3"/>
      <c r="BD94" s="36" t="s">
        <v>16</v>
      </c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 t="s">
        <v>16</v>
      </c>
      <c r="BU94" s="36"/>
      <c r="BV94" s="36"/>
      <c r="BW94" s="36"/>
      <c r="BX94" s="36"/>
      <c r="BY94" s="36"/>
      <c r="BZ94" s="36"/>
      <c r="CA94" s="36"/>
      <c r="CB94" s="36"/>
      <c r="CC94" s="36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6"/>
      <c r="CZ94" s="36"/>
      <c r="DA94" s="36"/>
    </row>
    <row r="95" spans="1:105" s="2" customFormat="1" ht="12" customHeight="1" x14ac:dyDescent="0.25"/>
    <row r="96" spans="1:105" s="4" customFormat="1" ht="14.25" x14ac:dyDescent="0.2">
      <c r="A96" s="40" t="s">
        <v>70</v>
      </c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0"/>
      <c r="CA96" s="40"/>
      <c r="CB96" s="40"/>
      <c r="CC96" s="40"/>
      <c r="CD96" s="40"/>
      <c r="CE96" s="40"/>
      <c r="CF96" s="40"/>
      <c r="CG96" s="40"/>
      <c r="CH96" s="40"/>
      <c r="CI96" s="40"/>
      <c r="CJ96" s="40"/>
      <c r="CK96" s="40"/>
      <c r="CL96" s="40"/>
      <c r="CM96" s="40"/>
      <c r="CN96" s="40"/>
      <c r="CO96" s="40"/>
      <c r="CP96" s="40"/>
      <c r="CQ96" s="40"/>
      <c r="CR96" s="40"/>
      <c r="CS96" s="40"/>
      <c r="CT96" s="40"/>
      <c r="CU96" s="40"/>
      <c r="CV96" s="40"/>
      <c r="CW96" s="40"/>
      <c r="CX96" s="40"/>
      <c r="CY96" s="40"/>
      <c r="CZ96" s="40"/>
      <c r="DA96" s="40"/>
    </row>
    <row r="97" spans="1:105" s="2" customFormat="1" ht="10.5" customHeight="1" x14ac:dyDescent="0.25"/>
    <row r="98" spans="1:105" s="4" customFormat="1" ht="14.25" x14ac:dyDescent="0.2">
      <c r="A98" s="40" t="s">
        <v>71</v>
      </c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0"/>
      <c r="CA98" s="40"/>
      <c r="CB98" s="40"/>
      <c r="CC98" s="40"/>
      <c r="CD98" s="40"/>
      <c r="CE98" s="40"/>
      <c r="CF98" s="40"/>
      <c r="CG98" s="40"/>
      <c r="CH98" s="40"/>
      <c r="CI98" s="40"/>
      <c r="CJ98" s="40"/>
      <c r="CK98" s="40"/>
      <c r="CL98" s="40"/>
      <c r="CM98" s="40"/>
      <c r="CN98" s="40"/>
      <c r="CO98" s="40"/>
      <c r="CP98" s="40"/>
      <c r="CQ98" s="40"/>
      <c r="CR98" s="40"/>
      <c r="CS98" s="40"/>
      <c r="CT98" s="40"/>
      <c r="CU98" s="40"/>
      <c r="CV98" s="40"/>
      <c r="CW98" s="40"/>
      <c r="CX98" s="40"/>
      <c r="CY98" s="40"/>
      <c r="CZ98" s="40"/>
      <c r="DA98" s="40"/>
    </row>
    <row r="99" spans="1:105" s="2" customFormat="1" ht="10.5" customHeight="1" x14ac:dyDescent="0.25"/>
    <row r="100" spans="1:105" s="5" customFormat="1" ht="45" customHeight="1" x14ac:dyDescent="0.2">
      <c r="A100" s="68" t="s">
        <v>4</v>
      </c>
      <c r="B100" s="69"/>
      <c r="C100" s="69"/>
      <c r="D100" s="69"/>
      <c r="E100" s="69"/>
      <c r="F100" s="69"/>
      <c r="G100" s="70"/>
      <c r="H100" s="68" t="s">
        <v>64</v>
      </c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70"/>
      <c r="AP100" s="68" t="s">
        <v>72</v>
      </c>
      <c r="AQ100" s="69"/>
      <c r="AR100" s="69"/>
      <c r="AS100" s="69"/>
      <c r="AT100" s="69"/>
      <c r="AU100" s="69"/>
      <c r="AV100" s="69"/>
      <c r="AW100" s="69"/>
      <c r="AX100" s="69"/>
      <c r="AY100" s="69"/>
      <c r="AZ100" s="69"/>
      <c r="BA100" s="69"/>
      <c r="BB100" s="69"/>
      <c r="BC100" s="69"/>
      <c r="BD100" s="69"/>
      <c r="BE100" s="70"/>
      <c r="BF100" s="68" t="s">
        <v>73</v>
      </c>
      <c r="BG100" s="69"/>
      <c r="BH100" s="69"/>
      <c r="BI100" s="69"/>
      <c r="BJ100" s="69"/>
      <c r="BK100" s="69"/>
      <c r="BL100" s="69"/>
      <c r="BM100" s="69"/>
      <c r="BN100" s="69"/>
      <c r="BO100" s="69"/>
      <c r="BP100" s="69"/>
      <c r="BQ100" s="69"/>
      <c r="BR100" s="69"/>
      <c r="BS100" s="69"/>
      <c r="BT100" s="69"/>
      <c r="BU100" s="70"/>
      <c r="BV100" s="68" t="s">
        <v>74</v>
      </c>
      <c r="BW100" s="69"/>
      <c r="BX100" s="69"/>
      <c r="BY100" s="69"/>
      <c r="BZ100" s="69"/>
      <c r="CA100" s="69"/>
      <c r="CB100" s="69"/>
      <c r="CC100" s="69"/>
      <c r="CD100" s="69"/>
      <c r="CE100" s="69"/>
      <c r="CF100" s="69"/>
      <c r="CG100" s="69"/>
      <c r="CH100" s="69"/>
      <c r="CI100" s="69"/>
      <c r="CJ100" s="69"/>
      <c r="CK100" s="70"/>
      <c r="CL100" s="68" t="s">
        <v>30</v>
      </c>
      <c r="CM100" s="69"/>
      <c r="CN100" s="69"/>
      <c r="CO100" s="69"/>
      <c r="CP100" s="69"/>
      <c r="CQ100" s="69"/>
      <c r="CR100" s="69"/>
      <c r="CS100" s="69"/>
      <c r="CT100" s="69"/>
      <c r="CU100" s="69"/>
      <c r="CV100" s="69"/>
      <c r="CW100" s="69"/>
      <c r="CX100" s="69"/>
      <c r="CY100" s="69"/>
      <c r="CZ100" s="69"/>
      <c r="DA100" s="70"/>
    </row>
    <row r="101" spans="1:105" s="6" customFormat="1" x14ac:dyDescent="0.2">
      <c r="A101" s="47">
        <v>1</v>
      </c>
      <c r="B101" s="47"/>
      <c r="C101" s="47"/>
      <c r="D101" s="47"/>
      <c r="E101" s="47"/>
      <c r="F101" s="47"/>
      <c r="G101" s="47"/>
      <c r="H101" s="47">
        <v>2</v>
      </c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>
        <v>3</v>
      </c>
      <c r="AQ101" s="47"/>
      <c r="AR101" s="47"/>
      <c r="AS101" s="4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  <c r="BF101" s="47">
        <v>4</v>
      </c>
      <c r="BG101" s="47"/>
      <c r="BH101" s="47"/>
      <c r="BI101" s="47"/>
      <c r="BJ101" s="47"/>
      <c r="BK101" s="47"/>
      <c r="BL101" s="47"/>
      <c r="BM101" s="47"/>
      <c r="BN101" s="47"/>
      <c r="BO101" s="47"/>
      <c r="BP101" s="47"/>
      <c r="BQ101" s="47"/>
      <c r="BR101" s="47"/>
      <c r="BS101" s="47"/>
      <c r="BT101" s="47"/>
      <c r="BU101" s="47"/>
      <c r="BV101" s="47">
        <v>5</v>
      </c>
      <c r="BW101" s="47"/>
      <c r="BX101" s="47"/>
      <c r="BY101" s="47"/>
      <c r="BZ101" s="47"/>
      <c r="CA101" s="47"/>
      <c r="CB101" s="47"/>
      <c r="CC101" s="47"/>
      <c r="CD101" s="47"/>
      <c r="CE101" s="47"/>
      <c r="CF101" s="47"/>
      <c r="CG101" s="47"/>
      <c r="CH101" s="47"/>
      <c r="CI101" s="47"/>
      <c r="CJ101" s="47"/>
      <c r="CK101" s="47"/>
      <c r="CL101" s="47">
        <v>6</v>
      </c>
      <c r="CM101" s="47"/>
      <c r="CN101" s="47"/>
      <c r="CO101" s="47"/>
      <c r="CP101" s="47"/>
      <c r="CQ101" s="47"/>
      <c r="CR101" s="47"/>
      <c r="CS101" s="47"/>
      <c r="CT101" s="47"/>
      <c r="CU101" s="47"/>
      <c r="CV101" s="47"/>
      <c r="CW101" s="47"/>
      <c r="CX101" s="47"/>
      <c r="CY101" s="47"/>
      <c r="CZ101" s="47"/>
      <c r="DA101" s="47"/>
    </row>
    <row r="102" spans="1:105" s="7" customFormat="1" ht="15" customHeight="1" x14ac:dyDescent="0.2">
      <c r="A102" s="34" t="s">
        <v>17</v>
      </c>
      <c r="B102" s="34"/>
      <c r="C102" s="34"/>
      <c r="D102" s="34"/>
      <c r="E102" s="34"/>
      <c r="F102" s="34"/>
      <c r="G102" s="34"/>
      <c r="H102" s="35" t="s">
        <v>116</v>
      </c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3"/>
      <c r="CM102" s="33"/>
      <c r="CN102" s="33"/>
      <c r="CO102" s="33"/>
      <c r="CP102" s="33"/>
      <c r="CQ102" s="33"/>
      <c r="CR102" s="33"/>
      <c r="CS102" s="33"/>
      <c r="CT102" s="33"/>
      <c r="CU102" s="33"/>
      <c r="CV102" s="33"/>
      <c r="CW102" s="33"/>
      <c r="CX102" s="33"/>
      <c r="CY102" s="33"/>
      <c r="CZ102" s="33"/>
      <c r="DA102" s="33"/>
    </row>
    <row r="103" spans="1:105" s="7" customFormat="1" ht="15" customHeight="1" x14ac:dyDescent="0.2">
      <c r="A103" s="34" t="s">
        <v>18</v>
      </c>
      <c r="B103" s="34"/>
      <c r="C103" s="34"/>
      <c r="D103" s="34"/>
      <c r="E103" s="34"/>
      <c r="F103" s="34"/>
      <c r="G103" s="34"/>
      <c r="H103" s="35" t="s">
        <v>117</v>
      </c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6">
        <v>2</v>
      </c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>
        <v>12</v>
      </c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>
        <v>1000</v>
      </c>
      <c r="BW103" s="36"/>
      <c r="BX103" s="36"/>
      <c r="BY103" s="36"/>
      <c r="BZ103" s="36"/>
      <c r="CA103" s="36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3">
        <v>24000</v>
      </c>
      <c r="CM103" s="33"/>
      <c r="CN103" s="33"/>
      <c r="CO103" s="33"/>
      <c r="CP103" s="33"/>
      <c r="CQ103" s="33"/>
      <c r="CR103" s="33"/>
      <c r="CS103" s="33"/>
      <c r="CT103" s="33"/>
      <c r="CU103" s="33"/>
      <c r="CV103" s="33"/>
      <c r="CW103" s="33"/>
      <c r="CX103" s="33"/>
      <c r="CY103" s="33"/>
      <c r="CZ103" s="33"/>
      <c r="DA103" s="33"/>
    </row>
    <row r="104" spans="1:105" s="7" customFormat="1" ht="15" customHeight="1" x14ac:dyDescent="0.2">
      <c r="A104" s="34" t="s">
        <v>19</v>
      </c>
      <c r="B104" s="34"/>
      <c r="C104" s="34"/>
      <c r="D104" s="34"/>
      <c r="E104" s="34"/>
      <c r="F104" s="34"/>
      <c r="G104" s="34"/>
      <c r="H104" s="35" t="s">
        <v>118</v>
      </c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6"/>
      <c r="CB104" s="36"/>
      <c r="CC104" s="36"/>
      <c r="CD104" s="36"/>
      <c r="CE104" s="36"/>
      <c r="CF104" s="36"/>
      <c r="CG104" s="36"/>
      <c r="CH104" s="36"/>
      <c r="CI104" s="36"/>
      <c r="CJ104" s="36"/>
      <c r="CK104" s="36"/>
      <c r="CL104" s="33"/>
      <c r="CM104" s="33"/>
      <c r="CN104" s="33"/>
      <c r="CO104" s="33"/>
      <c r="CP104" s="33"/>
      <c r="CQ104" s="33"/>
      <c r="CR104" s="33"/>
      <c r="CS104" s="33"/>
      <c r="CT104" s="33"/>
      <c r="CU104" s="33"/>
      <c r="CV104" s="33"/>
      <c r="CW104" s="33"/>
      <c r="CX104" s="33"/>
      <c r="CY104" s="33"/>
      <c r="CZ104" s="33"/>
      <c r="DA104" s="33"/>
    </row>
    <row r="105" spans="1:105" s="7" customFormat="1" ht="15" customHeight="1" x14ac:dyDescent="0.2">
      <c r="A105" s="34" t="s">
        <v>23</v>
      </c>
      <c r="B105" s="34"/>
      <c r="C105" s="34"/>
      <c r="D105" s="34"/>
      <c r="E105" s="34"/>
      <c r="F105" s="34"/>
      <c r="G105" s="34"/>
      <c r="H105" s="35" t="s">
        <v>119</v>
      </c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6"/>
      <c r="CC105" s="36"/>
      <c r="CD105" s="36"/>
      <c r="CE105" s="36"/>
      <c r="CF105" s="36"/>
      <c r="CG105" s="36"/>
      <c r="CH105" s="36"/>
      <c r="CI105" s="36"/>
      <c r="CJ105" s="36"/>
      <c r="CK105" s="36"/>
      <c r="CL105" s="33"/>
      <c r="CM105" s="33"/>
      <c r="CN105" s="33"/>
      <c r="CO105" s="33"/>
      <c r="CP105" s="33"/>
      <c r="CQ105" s="33"/>
      <c r="CR105" s="33"/>
      <c r="CS105" s="33"/>
      <c r="CT105" s="33"/>
      <c r="CU105" s="33"/>
      <c r="CV105" s="33"/>
      <c r="CW105" s="33"/>
      <c r="CX105" s="33"/>
      <c r="CY105" s="33"/>
      <c r="CZ105" s="33"/>
      <c r="DA105" s="33"/>
    </row>
    <row r="106" spans="1:105" s="7" customFormat="1" ht="15" customHeight="1" x14ac:dyDescent="0.2">
      <c r="A106" s="34" t="s">
        <v>120</v>
      </c>
      <c r="B106" s="34"/>
      <c r="C106" s="34"/>
      <c r="D106" s="34"/>
      <c r="E106" s="34"/>
      <c r="F106" s="34"/>
      <c r="G106" s="34"/>
      <c r="H106" s="35" t="s">
        <v>121</v>
      </c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36"/>
      <c r="CC106" s="36"/>
      <c r="CD106" s="36"/>
      <c r="CE106" s="36"/>
      <c r="CF106" s="36"/>
      <c r="CG106" s="36"/>
      <c r="CH106" s="36"/>
      <c r="CI106" s="36"/>
      <c r="CJ106" s="36"/>
      <c r="CK106" s="36"/>
      <c r="CL106" s="33"/>
      <c r="CM106" s="33"/>
      <c r="CN106" s="33"/>
      <c r="CO106" s="33"/>
      <c r="CP106" s="33"/>
      <c r="CQ106" s="33"/>
      <c r="CR106" s="33"/>
      <c r="CS106" s="33"/>
      <c r="CT106" s="33"/>
      <c r="CU106" s="33"/>
      <c r="CV106" s="33"/>
      <c r="CW106" s="33"/>
      <c r="CX106" s="33"/>
      <c r="CY106" s="33"/>
      <c r="CZ106" s="33"/>
      <c r="DA106" s="33"/>
    </row>
    <row r="107" spans="1:105" s="7" customFormat="1" ht="15" customHeight="1" x14ac:dyDescent="0.2">
      <c r="A107" s="34"/>
      <c r="B107" s="34"/>
      <c r="C107" s="34"/>
      <c r="D107" s="34"/>
      <c r="E107" s="34"/>
      <c r="F107" s="34"/>
      <c r="G107" s="34"/>
      <c r="H107" s="97" t="s">
        <v>75</v>
      </c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  <c r="AA107" s="98"/>
      <c r="AB107" s="98"/>
      <c r="AC107" s="98"/>
      <c r="AD107" s="98"/>
      <c r="AE107" s="98"/>
      <c r="AF107" s="98"/>
      <c r="AG107" s="98"/>
      <c r="AH107" s="98"/>
      <c r="AI107" s="98"/>
      <c r="AJ107" s="98"/>
      <c r="AK107" s="98"/>
      <c r="AL107" s="98"/>
      <c r="AM107" s="98"/>
      <c r="AN107" s="98"/>
      <c r="AO107" s="99"/>
      <c r="AP107" s="36" t="s">
        <v>16</v>
      </c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 t="s">
        <v>16</v>
      </c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 t="s">
        <v>16</v>
      </c>
      <c r="BW107" s="36"/>
      <c r="BX107" s="36"/>
      <c r="BY107" s="36"/>
      <c r="BZ107" s="36"/>
      <c r="CA107" s="36"/>
      <c r="CB107" s="36"/>
      <c r="CC107" s="36"/>
      <c r="CD107" s="36"/>
      <c r="CE107" s="36"/>
      <c r="CF107" s="36"/>
      <c r="CG107" s="36"/>
      <c r="CH107" s="36"/>
      <c r="CI107" s="36"/>
      <c r="CJ107" s="36"/>
      <c r="CK107" s="36"/>
      <c r="CL107" s="33">
        <f>CL103</f>
        <v>24000</v>
      </c>
      <c r="CM107" s="33"/>
      <c r="CN107" s="33"/>
      <c r="CO107" s="33"/>
      <c r="CP107" s="33"/>
      <c r="CQ107" s="33"/>
      <c r="CR107" s="33"/>
      <c r="CS107" s="33"/>
      <c r="CT107" s="33"/>
      <c r="CU107" s="33"/>
      <c r="CV107" s="33"/>
      <c r="CW107" s="33"/>
      <c r="CX107" s="33"/>
      <c r="CY107" s="33"/>
      <c r="CZ107" s="33"/>
      <c r="DA107" s="33"/>
    </row>
    <row r="108" spans="1:105" s="2" customFormat="1" ht="10.5" customHeight="1" x14ac:dyDescent="0.25"/>
    <row r="109" spans="1:105" s="4" customFormat="1" ht="14.25" x14ac:dyDescent="0.2">
      <c r="A109" s="40" t="s">
        <v>76</v>
      </c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  <c r="BY109" s="40"/>
      <c r="BZ109" s="40"/>
      <c r="CA109" s="40"/>
      <c r="CB109" s="40"/>
      <c r="CC109" s="40"/>
      <c r="CD109" s="40"/>
      <c r="CE109" s="40"/>
      <c r="CF109" s="40"/>
      <c r="CG109" s="40"/>
      <c r="CH109" s="40"/>
      <c r="CI109" s="40"/>
      <c r="CJ109" s="40"/>
      <c r="CK109" s="40"/>
      <c r="CL109" s="40"/>
      <c r="CM109" s="40"/>
      <c r="CN109" s="40"/>
      <c r="CO109" s="40"/>
      <c r="CP109" s="40"/>
      <c r="CQ109" s="40"/>
      <c r="CR109" s="40"/>
      <c r="CS109" s="40"/>
      <c r="CT109" s="40"/>
      <c r="CU109" s="40"/>
      <c r="CV109" s="40"/>
      <c r="CW109" s="40"/>
      <c r="CX109" s="40"/>
      <c r="CY109" s="40"/>
      <c r="CZ109" s="40"/>
      <c r="DA109" s="40"/>
    </row>
    <row r="110" spans="1:105" s="2" customFormat="1" ht="10.5" customHeight="1" x14ac:dyDescent="0.25"/>
    <row r="111" spans="1:105" s="5" customFormat="1" ht="45" customHeight="1" x14ac:dyDescent="0.2">
      <c r="A111" s="41" t="s">
        <v>4</v>
      </c>
      <c r="B111" s="42"/>
      <c r="C111" s="42"/>
      <c r="D111" s="42"/>
      <c r="E111" s="42"/>
      <c r="F111" s="42"/>
      <c r="G111" s="43"/>
      <c r="H111" s="41" t="s">
        <v>64</v>
      </c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3"/>
      <c r="BD111" s="41" t="s">
        <v>77</v>
      </c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3"/>
      <c r="BT111" s="41" t="s">
        <v>78</v>
      </c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3"/>
      <c r="CJ111" s="41" t="s">
        <v>79</v>
      </c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  <c r="CU111" s="42"/>
      <c r="CV111" s="42"/>
      <c r="CW111" s="42"/>
      <c r="CX111" s="42"/>
      <c r="CY111" s="42"/>
      <c r="CZ111" s="42"/>
      <c r="DA111" s="43"/>
    </row>
    <row r="112" spans="1:105" s="6" customFormat="1" x14ac:dyDescent="0.2">
      <c r="A112" s="47">
        <v>1</v>
      </c>
      <c r="B112" s="47"/>
      <c r="C112" s="47"/>
      <c r="D112" s="47"/>
      <c r="E112" s="47"/>
      <c r="F112" s="47"/>
      <c r="G112" s="47"/>
      <c r="H112" s="47">
        <v>2</v>
      </c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P112" s="47"/>
      <c r="AQ112" s="47"/>
      <c r="AR112" s="47"/>
      <c r="AS112" s="47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>
        <v>3</v>
      </c>
      <c r="BE112" s="47"/>
      <c r="BF112" s="47"/>
      <c r="BG112" s="47"/>
      <c r="BH112" s="47"/>
      <c r="BI112" s="47"/>
      <c r="BJ112" s="47"/>
      <c r="BK112" s="47"/>
      <c r="BL112" s="47"/>
      <c r="BM112" s="47"/>
      <c r="BN112" s="47"/>
      <c r="BO112" s="47"/>
      <c r="BP112" s="47"/>
      <c r="BQ112" s="47"/>
      <c r="BR112" s="47"/>
      <c r="BS112" s="47"/>
      <c r="BT112" s="47">
        <v>4</v>
      </c>
      <c r="BU112" s="47"/>
      <c r="BV112" s="47"/>
      <c r="BW112" s="47"/>
      <c r="BX112" s="47"/>
      <c r="BY112" s="47"/>
      <c r="BZ112" s="47"/>
      <c r="CA112" s="47"/>
      <c r="CB112" s="47"/>
      <c r="CC112" s="47"/>
      <c r="CD112" s="47"/>
      <c r="CE112" s="47"/>
      <c r="CF112" s="47"/>
      <c r="CG112" s="47"/>
      <c r="CH112" s="47"/>
      <c r="CI112" s="47"/>
      <c r="CJ112" s="47">
        <v>5</v>
      </c>
      <c r="CK112" s="47"/>
      <c r="CL112" s="47"/>
      <c r="CM112" s="47"/>
      <c r="CN112" s="47"/>
      <c r="CO112" s="47"/>
      <c r="CP112" s="47"/>
      <c r="CQ112" s="47"/>
      <c r="CR112" s="47"/>
      <c r="CS112" s="47"/>
      <c r="CT112" s="47"/>
      <c r="CU112" s="47"/>
      <c r="CV112" s="47"/>
      <c r="CW112" s="47"/>
      <c r="CX112" s="47"/>
      <c r="CY112" s="47"/>
      <c r="CZ112" s="47"/>
      <c r="DA112" s="47"/>
    </row>
    <row r="113" spans="1:105" s="7" customFormat="1" ht="15" customHeight="1" x14ac:dyDescent="0.2">
      <c r="A113" s="34"/>
      <c r="B113" s="34"/>
      <c r="C113" s="34"/>
      <c r="D113" s="34"/>
      <c r="E113" s="34"/>
      <c r="F113" s="34"/>
      <c r="G113" s="34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36"/>
      <c r="CO113" s="36"/>
      <c r="CP113" s="36"/>
      <c r="CQ113" s="36"/>
      <c r="CR113" s="36"/>
      <c r="CS113" s="36"/>
      <c r="CT113" s="36"/>
      <c r="CU113" s="36"/>
      <c r="CV113" s="36"/>
      <c r="CW113" s="36"/>
      <c r="CX113" s="36"/>
      <c r="CY113" s="36"/>
      <c r="CZ113" s="36"/>
      <c r="DA113" s="36"/>
    </row>
    <row r="114" spans="1:105" s="7" customFormat="1" ht="15" customHeight="1" x14ac:dyDescent="0.2">
      <c r="A114" s="34"/>
      <c r="B114" s="34"/>
      <c r="C114" s="34"/>
      <c r="D114" s="34"/>
      <c r="E114" s="34"/>
      <c r="F114" s="34"/>
      <c r="G114" s="34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</row>
    <row r="115" spans="1:105" s="7" customFormat="1" ht="15" customHeight="1" x14ac:dyDescent="0.2">
      <c r="A115" s="34"/>
      <c r="B115" s="34"/>
      <c r="C115" s="34"/>
      <c r="D115" s="34"/>
      <c r="E115" s="34"/>
      <c r="F115" s="34"/>
      <c r="G115" s="34"/>
      <c r="H115" s="52" t="s">
        <v>15</v>
      </c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3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36"/>
      <c r="CK115" s="36"/>
      <c r="CL115" s="36"/>
      <c r="CM115" s="36"/>
      <c r="CN115" s="36"/>
      <c r="CO115" s="36"/>
      <c r="CP115" s="36"/>
      <c r="CQ115" s="36"/>
      <c r="CR115" s="36"/>
      <c r="CS115" s="36"/>
      <c r="CT115" s="36"/>
      <c r="CU115" s="36"/>
      <c r="CV115" s="36"/>
      <c r="CW115" s="36"/>
      <c r="CX115" s="36"/>
      <c r="CY115" s="36"/>
      <c r="CZ115" s="36"/>
      <c r="DA115" s="36"/>
    </row>
    <row r="116" spans="1:105" s="2" customFormat="1" ht="10.5" customHeight="1" x14ac:dyDescent="0.25"/>
    <row r="117" spans="1:105" s="4" customFormat="1" ht="14.25" x14ac:dyDescent="0.2">
      <c r="A117" s="40" t="s">
        <v>80</v>
      </c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40"/>
      <c r="BI117" s="40"/>
      <c r="BJ117" s="40"/>
      <c r="BK117" s="40"/>
      <c r="BL117" s="40"/>
      <c r="BM117" s="40"/>
      <c r="BN117" s="40"/>
      <c r="BO117" s="40"/>
      <c r="BP117" s="40"/>
      <c r="BQ117" s="40"/>
      <c r="BR117" s="40"/>
      <c r="BS117" s="40"/>
      <c r="BT117" s="40"/>
      <c r="BU117" s="40"/>
      <c r="BV117" s="40"/>
      <c r="BW117" s="40"/>
      <c r="BX117" s="40"/>
      <c r="BY117" s="40"/>
      <c r="BZ117" s="40"/>
      <c r="CA117" s="40"/>
      <c r="CB117" s="40"/>
      <c r="CC117" s="40"/>
      <c r="CD117" s="40"/>
      <c r="CE117" s="40"/>
      <c r="CF117" s="40"/>
      <c r="CG117" s="40"/>
      <c r="CH117" s="40"/>
      <c r="CI117" s="40"/>
      <c r="CJ117" s="40"/>
      <c r="CK117" s="40"/>
      <c r="CL117" s="40"/>
      <c r="CM117" s="40"/>
      <c r="CN117" s="40"/>
      <c r="CO117" s="40"/>
      <c r="CP117" s="40"/>
      <c r="CQ117" s="40"/>
      <c r="CR117" s="40"/>
      <c r="CS117" s="40"/>
      <c r="CT117" s="40"/>
      <c r="CU117" s="40"/>
      <c r="CV117" s="40"/>
      <c r="CW117" s="40"/>
      <c r="CX117" s="40"/>
      <c r="CY117" s="40"/>
      <c r="CZ117" s="40"/>
      <c r="DA117" s="40"/>
    </row>
    <row r="118" spans="1:105" s="2" customFormat="1" ht="10.5" customHeight="1" x14ac:dyDescent="0.25"/>
    <row r="119" spans="1:105" s="5" customFormat="1" ht="45" customHeight="1" x14ac:dyDescent="0.2">
      <c r="A119" s="68" t="s">
        <v>4</v>
      </c>
      <c r="B119" s="69"/>
      <c r="C119" s="69"/>
      <c r="D119" s="69"/>
      <c r="E119" s="69"/>
      <c r="F119" s="69"/>
      <c r="G119" s="70"/>
      <c r="H119" s="68" t="s">
        <v>59</v>
      </c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/>
      <c r="AN119" s="69"/>
      <c r="AO119" s="70"/>
      <c r="AP119" s="68" t="s">
        <v>81</v>
      </c>
      <c r="AQ119" s="69"/>
      <c r="AR119" s="69"/>
      <c r="AS119" s="69"/>
      <c r="AT119" s="69"/>
      <c r="AU119" s="69"/>
      <c r="AV119" s="69"/>
      <c r="AW119" s="69"/>
      <c r="AX119" s="69"/>
      <c r="AY119" s="69"/>
      <c r="AZ119" s="69"/>
      <c r="BA119" s="69"/>
      <c r="BB119" s="69"/>
      <c r="BC119" s="69"/>
      <c r="BD119" s="69"/>
      <c r="BE119" s="70"/>
      <c r="BF119" s="68" t="s">
        <v>82</v>
      </c>
      <c r="BG119" s="69"/>
      <c r="BH119" s="69"/>
      <c r="BI119" s="69"/>
      <c r="BJ119" s="69"/>
      <c r="BK119" s="69"/>
      <c r="BL119" s="69"/>
      <c r="BM119" s="69"/>
      <c r="BN119" s="69"/>
      <c r="BO119" s="69"/>
      <c r="BP119" s="69"/>
      <c r="BQ119" s="69"/>
      <c r="BR119" s="69"/>
      <c r="BS119" s="69"/>
      <c r="BT119" s="69"/>
      <c r="BU119" s="70"/>
      <c r="BV119" s="68" t="s">
        <v>83</v>
      </c>
      <c r="BW119" s="69"/>
      <c r="BX119" s="69"/>
      <c r="BY119" s="69"/>
      <c r="BZ119" s="69"/>
      <c r="CA119" s="69"/>
      <c r="CB119" s="69"/>
      <c r="CC119" s="69"/>
      <c r="CD119" s="69"/>
      <c r="CE119" s="69"/>
      <c r="CF119" s="69"/>
      <c r="CG119" s="69"/>
      <c r="CH119" s="69"/>
      <c r="CI119" s="69"/>
      <c r="CJ119" s="69"/>
      <c r="CK119" s="70"/>
      <c r="CL119" s="68" t="s">
        <v>84</v>
      </c>
      <c r="CM119" s="69"/>
      <c r="CN119" s="69"/>
      <c r="CO119" s="69"/>
      <c r="CP119" s="69"/>
      <c r="CQ119" s="69"/>
      <c r="CR119" s="69"/>
      <c r="CS119" s="69"/>
      <c r="CT119" s="69"/>
      <c r="CU119" s="69"/>
      <c r="CV119" s="69"/>
      <c r="CW119" s="69"/>
      <c r="CX119" s="69"/>
      <c r="CY119" s="69"/>
      <c r="CZ119" s="69"/>
      <c r="DA119" s="70"/>
    </row>
    <row r="120" spans="1:105" s="6" customFormat="1" x14ac:dyDescent="0.2">
      <c r="A120" s="47">
        <v>1</v>
      </c>
      <c r="B120" s="47"/>
      <c r="C120" s="47"/>
      <c r="D120" s="47"/>
      <c r="E120" s="47"/>
      <c r="F120" s="47"/>
      <c r="G120" s="47"/>
      <c r="H120" s="47">
        <v>2</v>
      </c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  <c r="AO120" s="47"/>
      <c r="AP120" s="47">
        <v>4</v>
      </c>
      <c r="AQ120" s="47"/>
      <c r="AR120" s="47"/>
      <c r="AS120" s="47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  <c r="BF120" s="47">
        <v>5</v>
      </c>
      <c r="BG120" s="47"/>
      <c r="BH120" s="47"/>
      <c r="BI120" s="47"/>
      <c r="BJ120" s="47"/>
      <c r="BK120" s="47"/>
      <c r="BL120" s="47"/>
      <c r="BM120" s="47"/>
      <c r="BN120" s="47"/>
      <c r="BO120" s="47"/>
      <c r="BP120" s="47"/>
      <c r="BQ120" s="47"/>
      <c r="BR120" s="47"/>
      <c r="BS120" s="47"/>
      <c r="BT120" s="47"/>
      <c r="BU120" s="47"/>
      <c r="BV120" s="47">
        <v>6</v>
      </c>
      <c r="BW120" s="47"/>
      <c r="BX120" s="47"/>
      <c r="BY120" s="47"/>
      <c r="BZ120" s="47"/>
      <c r="CA120" s="47"/>
      <c r="CB120" s="47"/>
      <c r="CC120" s="47"/>
      <c r="CD120" s="47"/>
      <c r="CE120" s="47"/>
      <c r="CF120" s="47"/>
      <c r="CG120" s="47"/>
      <c r="CH120" s="47"/>
      <c r="CI120" s="47"/>
      <c r="CJ120" s="47"/>
      <c r="CK120" s="47"/>
      <c r="CL120" s="47">
        <v>6</v>
      </c>
      <c r="CM120" s="47"/>
      <c r="CN120" s="47"/>
      <c r="CO120" s="47"/>
      <c r="CP120" s="47"/>
      <c r="CQ120" s="47"/>
      <c r="CR120" s="47"/>
      <c r="CS120" s="47"/>
      <c r="CT120" s="47"/>
      <c r="CU120" s="47"/>
      <c r="CV120" s="47"/>
      <c r="CW120" s="47"/>
      <c r="CX120" s="47"/>
      <c r="CY120" s="47"/>
      <c r="CZ120" s="47"/>
      <c r="DA120" s="47"/>
    </row>
    <row r="121" spans="1:105" s="7" customFormat="1" ht="13.5" customHeight="1" x14ac:dyDescent="0.2">
      <c r="A121" s="34" t="s">
        <v>17</v>
      </c>
      <c r="B121" s="34"/>
      <c r="C121" s="34"/>
      <c r="D121" s="34"/>
      <c r="E121" s="34"/>
      <c r="F121" s="34"/>
      <c r="G121" s="34"/>
      <c r="H121" s="35" t="s">
        <v>122</v>
      </c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6">
        <v>64000</v>
      </c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>
        <v>6.65</v>
      </c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6"/>
      <c r="CC121" s="36"/>
      <c r="CD121" s="36"/>
      <c r="CE121" s="36"/>
      <c r="CF121" s="36"/>
      <c r="CG121" s="36"/>
      <c r="CH121" s="36"/>
      <c r="CI121" s="36"/>
      <c r="CJ121" s="36"/>
      <c r="CK121" s="36"/>
      <c r="CL121" s="33">
        <f>425400</f>
        <v>425400</v>
      </c>
      <c r="CM121" s="33"/>
      <c r="CN121" s="33"/>
      <c r="CO121" s="33"/>
      <c r="CP121" s="33"/>
      <c r="CQ121" s="33"/>
      <c r="CR121" s="33"/>
      <c r="CS121" s="33"/>
      <c r="CT121" s="33"/>
      <c r="CU121" s="33"/>
      <c r="CV121" s="33"/>
      <c r="CW121" s="33"/>
      <c r="CX121" s="33"/>
      <c r="CY121" s="33"/>
      <c r="CZ121" s="33"/>
      <c r="DA121" s="33"/>
    </row>
    <row r="122" spans="1:105" s="7" customFormat="1" ht="13.5" customHeight="1" x14ac:dyDescent="0.2">
      <c r="A122" s="34" t="s">
        <v>18</v>
      </c>
      <c r="B122" s="34"/>
      <c r="C122" s="34"/>
      <c r="D122" s="34"/>
      <c r="E122" s="34"/>
      <c r="F122" s="34"/>
      <c r="G122" s="34"/>
      <c r="H122" s="35" t="s">
        <v>123</v>
      </c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6"/>
      <c r="CE122" s="36"/>
      <c r="CF122" s="36"/>
      <c r="CG122" s="36"/>
      <c r="CH122" s="36"/>
      <c r="CI122" s="36"/>
      <c r="CJ122" s="36"/>
      <c r="CK122" s="36"/>
      <c r="CL122" s="33"/>
      <c r="CM122" s="33"/>
      <c r="CN122" s="33"/>
      <c r="CO122" s="33"/>
      <c r="CP122" s="33"/>
      <c r="CQ122" s="33"/>
      <c r="CR122" s="33"/>
      <c r="CS122" s="33"/>
      <c r="CT122" s="33"/>
      <c r="CU122" s="33"/>
      <c r="CV122" s="33"/>
      <c r="CW122" s="33"/>
      <c r="CX122" s="33"/>
      <c r="CY122" s="33"/>
      <c r="CZ122" s="33"/>
      <c r="DA122" s="33"/>
    </row>
    <row r="123" spans="1:105" s="7" customFormat="1" ht="13.5" customHeight="1" x14ac:dyDescent="0.2">
      <c r="A123" s="34" t="s">
        <v>19</v>
      </c>
      <c r="B123" s="34"/>
      <c r="C123" s="34"/>
      <c r="D123" s="34"/>
      <c r="E123" s="34"/>
      <c r="F123" s="34"/>
      <c r="G123" s="34"/>
      <c r="H123" s="35" t="s">
        <v>124</v>
      </c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6"/>
      <c r="CE123" s="36"/>
      <c r="CF123" s="36"/>
      <c r="CG123" s="36"/>
      <c r="CH123" s="36"/>
      <c r="CI123" s="36"/>
      <c r="CJ123" s="36"/>
      <c r="CK123" s="36"/>
      <c r="CL123" s="33"/>
      <c r="CM123" s="33"/>
      <c r="CN123" s="33"/>
      <c r="CO123" s="33"/>
      <c r="CP123" s="33"/>
      <c r="CQ123" s="33"/>
      <c r="CR123" s="33"/>
      <c r="CS123" s="33"/>
      <c r="CT123" s="33"/>
      <c r="CU123" s="33"/>
      <c r="CV123" s="33"/>
      <c r="CW123" s="33"/>
      <c r="CX123" s="33"/>
      <c r="CY123" s="33"/>
      <c r="CZ123" s="33"/>
      <c r="DA123" s="33"/>
    </row>
    <row r="124" spans="1:105" s="7" customFormat="1" ht="15" customHeight="1" x14ac:dyDescent="0.2">
      <c r="A124" s="34" t="s">
        <v>23</v>
      </c>
      <c r="B124" s="34"/>
      <c r="C124" s="34"/>
      <c r="D124" s="34"/>
      <c r="E124" s="34"/>
      <c r="F124" s="34"/>
      <c r="G124" s="34"/>
      <c r="H124" s="35" t="s">
        <v>125</v>
      </c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  <c r="BY124" s="36"/>
      <c r="BZ124" s="36"/>
      <c r="CA124" s="36"/>
      <c r="CB124" s="36"/>
      <c r="CC124" s="36"/>
      <c r="CD124" s="36"/>
      <c r="CE124" s="36"/>
      <c r="CF124" s="36"/>
      <c r="CG124" s="36"/>
      <c r="CH124" s="36"/>
      <c r="CI124" s="36"/>
      <c r="CJ124" s="36"/>
      <c r="CK124" s="36"/>
      <c r="CL124" s="33"/>
      <c r="CM124" s="33"/>
      <c r="CN124" s="33"/>
      <c r="CO124" s="33"/>
      <c r="CP124" s="33"/>
      <c r="CQ124" s="33"/>
      <c r="CR124" s="33"/>
      <c r="CS124" s="33"/>
      <c r="CT124" s="33"/>
      <c r="CU124" s="33"/>
      <c r="CV124" s="33"/>
      <c r="CW124" s="33"/>
      <c r="CX124" s="33"/>
      <c r="CY124" s="33"/>
      <c r="CZ124" s="33"/>
      <c r="DA124" s="33"/>
    </row>
    <row r="125" spans="1:105" s="7" customFormat="1" ht="15" customHeight="1" x14ac:dyDescent="0.2">
      <c r="A125" s="34" t="s">
        <v>23</v>
      </c>
      <c r="B125" s="34"/>
      <c r="C125" s="34"/>
      <c r="D125" s="34"/>
      <c r="E125" s="34"/>
      <c r="F125" s="34"/>
      <c r="G125" s="34"/>
      <c r="H125" s="35" t="s">
        <v>126</v>
      </c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6"/>
      <c r="CE125" s="36"/>
      <c r="CF125" s="36"/>
      <c r="CG125" s="36"/>
      <c r="CH125" s="36"/>
      <c r="CI125" s="36"/>
      <c r="CJ125" s="36"/>
      <c r="CK125" s="36"/>
      <c r="CL125" s="33"/>
      <c r="CM125" s="33"/>
      <c r="CN125" s="33"/>
      <c r="CO125" s="33"/>
      <c r="CP125" s="33"/>
      <c r="CQ125" s="33"/>
      <c r="CR125" s="33"/>
      <c r="CS125" s="33"/>
      <c r="CT125" s="33"/>
      <c r="CU125" s="33"/>
      <c r="CV125" s="33"/>
      <c r="CW125" s="33"/>
      <c r="CX125" s="33"/>
      <c r="CY125" s="33"/>
      <c r="CZ125" s="33"/>
      <c r="DA125" s="33"/>
    </row>
    <row r="126" spans="1:105" s="7" customFormat="1" ht="15" customHeight="1" x14ac:dyDescent="0.2">
      <c r="A126" s="34"/>
      <c r="B126" s="34"/>
      <c r="C126" s="34"/>
      <c r="D126" s="34"/>
      <c r="E126" s="34"/>
      <c r="F126" s="34"/>
      <c r="G126" s="34"/>
      <c r="H126" s="51" t="s">
        <v>15</v>
      </c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3"/>
      <c r="AP126" s="36" t="s">
        <v>16</v>
      </c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 t="s">
        <v>16</v>
      </c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 t="s">
        <v>16</v>
      </c>
      <c r="BW126" s="36"/>
      <c r="BX126" s="36"/>
      <c r="BY126" s="36"/>
      <c r="BZ126" s="36"/>
      <c r="CA126" s="36"/>
      <c r="CB126" s="36"/>
      <c r="CC126" s="36"/>
      <c r="CD126" s="36"/>
      <c r="CE126" s="36"/>
      <c r="CF126" s="36"/>
      <c r="CG126" s="36"/>
      <c r="CH126" s="36"/>
      <c r="CI126" s="36"/>
      <c r="CJ126" s="36"/>
      <c r="CK126" s="36"/>
      <c r="CL126" s="33">
        <f>CL121</f>
        <v>425400</v>
      </c>
      <c r="CM126" s="33"/>
      <c r="CN126" s="33"/>
      <c r="CO126" s="33"/>
      <c r="CP126" s="33"/>
      <c r="CQ126" s="33"/>
      <c r="CR126" s="33"/>
      <c r="CS126" s="33"/>
      <c r="CT126" s="33"/>
      <c r="CU126" s="33"/>
      <c r="CV126" s="33"/>
      <c r="CW126" s="33"/>
      <c r="CX126" s="33"/>
      <c r="CY126" s="33"/>
      <c r="CZ126" s="33"/>
      <c r="DA126" s="33"/>
    </row>
    <row r="127" spans="1:105" s="2" customFormat="1" ht="27.75" customHeight="1" x14ac:dyDescent="0.25"/>
    <row r="128" spans="1:105" s="4" customFormat="1" ht="14.25" x14ac:dyDescent="0.2">
      <c r="A128" s="40" t="s">
        <v>85</v>
      </c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  <c r="BJ128" s="40"/>
      <c r="BK128" s="40"/>
      <c r="BL128" s="40"/>
      <c r="BM128" s="40"/>
      <c r="BN128" s="40"/>
      <c r="BO128" s="40"/>
      <c r="BP128" s="40"/>
      <c r="BQ128" s="40"/>
      <c r="BR128" s="40"/>
      <c r="BS128" s="40"/>
      <c r="BT128" s="40"/>
      <c r="BU128" s="40"/>
      <c r="BV128" s="40"/>
      <c r="BW128" s="40"/>
      <c r="BX128" s="40"/>
      <c r="BY128" s="40"/>
      <c r="BZ128" s="40"/>
      <c r="CA128" s="40"/>
      <c r="CB128" s="40"/>
      <c r="CC128" s="40"/>
      <c r="CD128" s="40"/>
      <c r="CE128" s="40"/>
      <c r="CF128" s="40"/>
      <c r="CG128" s="40"/>
      <c r="CH128" s="40"/>
      <c r="CI128" s="40"/>
      <c r="CJ128" s="40"/>
      <c r="CK128" s="40"/>
      <c r="CL128" s="40"/>
      <c r="CM128" s="40"/>
      <c r="CN128" s="40"/>
      <c r="CO128" s="40"/>
      <c r="CP128" s="40"/>
      <c r="CQ128" s="40"/>
      <c r="CR128" s="40"/>
      <c r="CS128" s="40"/>
      <c r="CT128" s="40"/>
      <c r="CU128" s="40"/>
      <c r="CV128" s="40"/>
      <c r="CW128" s="40"/>
      <c r="CX128" s="40"/>
      <c r="CY128" s="40"/>
      <c r="CZ128" s="40"/>
      <c r="DA128" s="40"/>
    </row>
    <row r="129" spans="1:105" s="2" customFormat="1" ht="10.5" customHeight="1" x14ac:dyDescent="0.25"/>
    <row r="130" spans="1:105" s="5" customFormat="1" ht="45" customHeight="1" x14ac:dyDescent="0.2">
      <c r="A130" s="41" t="s">
        <v>4</v>
      </c>
      <c r="B130" s="42"/>
      <c r="C130" s="42"/>
      <c r="D130" s="42"/>
      <c r="E130" s="42"/>
      <c r="F130" s="42"/>
      <c r="G130" s="43"/>
      <c r="H130" s="41" t="s">
        <v>59</v>
      </c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3"/>
      <c r="BD130" s="41" t="s">
        <v>86</v>
      </c>
      <c r="BE130" s="42"/>
      <c r="BF130" s="42"/>
      <c r="BG130" s="42"/>
      <c r="BH130" s="42"/>
      <c r="BI130" s="42"/>
      <c r="BJ130" s="42"/>
      <c r="BK130" s="42"/>
      <c r="BL130" s="42"/>
      <c r="BM130" s="42"/>
      <c r="BN130" s="42"/>
      <c r="BO130" s="42"/>
      <c r="BP130" s="42"/>
      <c r="BQ130" s="42"/>
      <c r="BR130" s="42"/>
      <c r="BS130" s="43"/>
      <c r="BT130" s="41" t="s">
        <v>87</v>
      </c>
      <c r="BU130" s="42"/>
      <c r="BV130" s="42"/>
      <c r="BW130" s="42"/>
      <c r="BX130" s="42"/>
      <c r="BY130" s="42"/>
      <c r="BZ130" s="42"/>
      <c r="CA130" s="42"/>
      <c r="CB130" s="42"/>
      <c r="CC130" s="42"/>
      <c r="CD130" s="42"/>
      <c r="CE130" s="42"/>
      <c r="CF130" s="42"/>
      <c r="CG130" s="42"/>
      <c r="CH130" s="42"/>
      <c r="CI130" s="43"/>
      <c r="CJ130" s="41" t="s">
        <v>88</v>
      </c>
      <c r="CK130" s="42"/>
      <c r="CL130" s="42"/>
      <c r="CM130" s="42"/>
      <c r="CN130" s="42"/>
      <c r="CO130" s="42"/>
      <c r="CP130" s="42"/>
      <c r="CQ130" s="42"/>
      <c r="CR130" s="42"/>
      <c r="CS130" s="42"/>
      <c r="CT130" s="42"/>
      <c r="CU130" s="42"/>
      <c r="CV130" s="42"/>
      <c r="CW130" s="42"/>
      <c r="CX130" s="42"/>
      <c r="CY130" s="42"/>
      <c r="CZ130" s="42"/>
      <c r="DA130" s="43"/>
    </row>
    <row r="131" spans="1:105" s="6" customFormat="1" x14ac:dyDescent="0.2">
      <c r="A131" s="47">
        <v>1</v>
      </c>
      <c r="B131" s="47"/>
      <c r="C131" s="47"/>
      <c r="D131" s="47"/>
      <c r="E131" s="47"/>
      <c r="F131" s="47"/>
      <c r="G131" s="47"/>
      <c r="H131" s="47">
        <v>2</v>
      </c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>
        <v>4</v>
      </c>
      <c r="BE131" s="47"/>
      <c r="BF131" s="47"/>
      <c r="BG131" s="47"/>
      <c r="BH131" s="47"/>
      <c r="BI131" s="47"/>
      <c r="BJ131" s="47"/>
      <c r="BK131" s="47"/>
      <c r="BL131" s="47"/>
      <c r="BM131" s="47"/>
      <c r="BN131" s="47"/>
      <c r="BO131" s="47"/>
      <c r="BP131" s="47"/>
      <c r="BQ131" s="47"/>
      <c r="BR131" s="47"/>
      <c r="BS131" s="47"/>
      <c r="BT131" s="47">
        <v>5</v>
      </c>
      <c r="BU131" s="47"/>
      <c r="BV131" s="47"/>
      <c r="BW131" s="47"/>
      <c r="BX131" s="47"/>
      <c r="BY131" s="47"/>
      <c r="BZ131" s="47"/>
      <c r="CA131" s="47"/>
      <c r="CB131" s="47"/>
      <c r="CC131" s="47"/>
      <c r="CD131" s="47"/>
      <c r="CE131" s="47"/>
      <c r="CF131" s="47"/>
      <c r="CG131" s="47"/>
      <c r="CH131" s="47"/>
      <c r="CI131" s="47"/>
      <c r="CJ131" s="47">
        <v>6</v>
      </c>
      <c r="CK131" s="47"/>
      <c r="CL131" s="47"/>
      <c r="CM131" s="47"/>
      <c r="CN131" s="47"/>
      <c r="CO131" s="47"/>
      <c r="CP131" s="47"/>
      <c r="CQ131" s="47"/>
      <c r="CR131" s="47"/>
      <c r="CS131" s="47"/>
      <c r="CT131" s="47"/>
      <c r="CU131" s="47"/>
      <c r="CV131" s="47"/>
      <c r="CW131" s="47"/>
      <c r="CX131" s="47"/>
      <c r="CY131" s="47"/>
      <c r="CZ131" s="47"/>
      <c r="DA131" s="47"/>
    </row>
    <row r="132" spans="1:105" s="7" customFormat="1" ht="15" customHeight="1" x14ac:dyDescent="0.2">
      <c r="A132" s="34"/>
      <c r="B132" s="34"/>
      <c r="C132" s="34"/>
      <c r="D132" s="34"/>
      <c r="E132" s="34"/>
      <c r="F132" s="34"/>
      <c r="G132" s="34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  <c r="CA132" s="36"/>
      <c r="CB132" s="36"/>
      <c r="CC132" s="36"/>
      <c r="CD132" s="36"/>
      <c r="CE132" s="36"/>
      <c r="CF132" s="36"/>
      <c r="CG132" s="36"/>
      <c r="CH132" s="36"/>
      <c r="CI132" s="36"/>
      <c r="CJ132" s="36"/>
      <c r="CK132" s="36"/>
      <c r="CL132" s="36"/>
      <c r="CM132" s="36"/>
      <c r="CN132" s="36"/>
      <c r="CO132" s="36"/>
      <c r="CP132" s="36"/>
      <c r="CQ132" s="36"/>
      <c r="CR132" s="36"/>
      <c r="CS132" s="36"/>
      <c r="CT132" s="36"/>
      <c r="CU132" s="36"/>
      <c r="CV132" s="36"/>
      <c r="CW132" s="36"/>
      <c r="CX132" s="36"/>
      <c r="CY132" s="36"/>
      <c r="CZ132" s="36"/>
      <c r="DA132" s="36"/>
    </row>
    <row r="133" spans="1:105" s="7" customFormat="1" ht="15" customHeight="1" x14ac:dyDescent="0.2">
      <c r="A133" s="34"/>
      <c r="B133" s="34"/>
      <c r="C133" s="34"/>
      <c r="D133" s="34"/>
      <c r="E133" s="34"/>
      <c r="F133" s="34"/>
      <c r="G133" s="34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  <c r="BO133" s="36"/>
      <c r="BP133" s="36"/>
      <c r="BQ133" s="36"/>
      <c r="BR133" s="36"/>
      <c r="BS133" s="36"/>
      <c r="BT133" s="36"/>
      <c r="BU133" s="36"/>
      <c r="BV133" s="36"/>
      <c r="BW133" s="36"/>
      <c r="BX133" s="36"/>
      <c r="BY133" s="36"/>
      <c r="BZ133" s="36"/>
      <c r="CA133" s="36"/>
      <c r="CB133" s="36"/>
      <c r="CC133" s="36"/>
      <c r="CD133" s="36"/>
      <c r="CE133" s="36"/>
      <c r="CF133" s="36"/>
      <c r="CG133" s="36"/>
      <c r="CH133" s="36"/>
      <c r="CI133" s="36"/>
      <c r="CJ133" s="36"/>
      <c r="CK133" s="36"/>
      <c r="CL133" s="36"/>
      <c r="CM133" s="36"/>
      <c r="CN133" s="36"/>
      <c r="CO133" s="36"/>
      <c r="CP133" s="36"/>
      <c r="CQ133" s="36"/>
      <c r="CR133" s="36"/>
      <c r="CS133" s="36"/>
      <c r="CT133" s="36"/>
      <c r="CU133" s="36"/>
      <c r="CV133" s="36"/>
      <c r="CW133" s="36"/>
      <c r="CX133" s="36"/>
      <c r="CY133" s="36"/>
      <c r="CZ133" s="36"/>
      <c r="DA133" s="36"/>
    </row>
    <row r="134" spans="1:105" s="7" customFormat="1" ht="15" customHeight="1" x14ac:dyDescent="0.2">
      <c r="A134" s="34"/>
      <c r="B134" s="34"/>
      <c r="C134" s="34"/>
      <c r="D134" s="34"/>
      <c r="E134" s="34"/>
      <c r="F134" s="34"/>
      <c r="G134" s="34"/>
      <c r="H134" s="52" t="s">
        <v>15</v>
      </c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52"/>
      <c r="BC134" s="53"/>
      <c r="BD134" s="36" t="s">
        <v>16</v>
      </c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  <c r="BO134" s="36"/>
      <c r="BP134" s="36"/>
      <c r="BQ134" s="36"/>
      <c r="BR134" s="36"/>
      <c r="BS134" s="36"/>
      <c r="BT134" s="36" t="s">
        <v>16</v>
      </c>
      <c r="BU134" s="36"/>
      <c r="BV134" s="36"/>
      <c r="BW134" s="36"/>
      <c r="BX134" s="36"/>
      <c r="BY134" s="36"/>
      <c r="BZ134" s="36"/>
      <c r="CA134" s="36"/>
      <c r="CB134" s="36"/>
      <c r="CC134" s="36"/>
      <c r="CD134" s="36"/>
      <c r="CE134" s="36"/>
      <c r="CF134" s="36"/>
      <c r="CG134" s="36"/>
      <c r="CH134" s="36"/>
      <c r="CI134" s="36"/>
      <c r="CJ134" s="36" t="s">
        <v>16</v>
      </c>
      <c r="CK134" s="36"/>
      <c r="CL134" s="36"/>
      <c r="CM134" s="36"/>
      <c r="CN134" s="36"/>
      <c r="CO134" s="36"/>
      <c r="CP134" s="36"/>
      <c r="CQ134" s="36"/>
      <c r="CR134" s="36"/>
      <c r="CS134" s="36"/>
      <c r="CT134" s="36"/>
      <c r="CU134" s="36"/>
      <c r="CV134" s="36"/>
      <c r="CW134" s="36"/>
      <c r="CX134" s="36"/>
      <c r="CY134" s="36"/>
      <c r="CZ134" s="36"/>
      <c r="DA134" s="36"/>
    </row>
    <row r="135" spans="1:105" s="2" customFormat="1" ht="12" customHeight="1" x14ac:dyDescent="0.25"/>
    <row r="136" spans="1:105" s="4" customFormat="1" ht="14.25" x14ac:dyDescent="0.2">
      <c r="A136" s="40" t="s">
        <v>89</v>
      </c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  <c r="BJ136" s="40"/>
      <c r="BK136" s="40"/>
      <c r="BL136" s="40"/>
      <c r="BM136" s="40"/>
      <c r="BN136" s="40"/>
      <c r="BO136" s="40"/>
      <c r="BP136" s="40"/>
      <c r="BQ136" s="40"/>
      <c r="BR136" s="40"/>
      <c r="BS136" s="40"/>
      <c r="BT136" s="40"/>
      <c r="BU136" s="40"/>
      <c r="BV136" s="40"/>
      <c r="BW136" s="40"/>
      <c r="BX136" s="40"/>
      <c r="BY136" s="40"/>
      <c r="BZ136" s="40"/>
      <c r="CA136" s="40"/>
      <c r="CB136" s="40"/>
      <c r="CC136" s="40"/>
      <c r="CD136" s="40"/>
      <c r="CE136" s="40"/>
      <c r="CF136" s="40"/>
      <c r="CG136" s="40"/>
      <c r="CH136" s="40"/>
      <c r="CI136" s="40"/>
      <c r="CJ136" s="40"/>
      <c r="CK136" s="40"/>
      <c r="CL136" s="40"/>
      <c r="CM136" s="40"/>
      <c r="CN136" s="40"/>
      <c r="CO136" s="40"/>
      <c r="CP136" s="40"/>
      <c r="CQ136" s="40"/>
      <c r="CR136" s="40"/>
      <c r="CS136" s="40"/>
      <c r="CT136" s="40"/>
      <c r="CU136" s="40"/>
      <c r="CV136" s="40"/>
      <c r="CW136" s="40"/>
      <c r="CX136" s="40"/>
      <c r="CY136" s="40"/>
      <c r="CZ136" s="40"/>
      <c r="DA136" s="40"/>
    </row>
    <row r="137" spans="1:105" s="2" customFormat="1" ht="10.5" customHeight="1" x14ac:dyDescent="0.25"/>
    <row r="138" spans="1:105" s="5" customFormat="1" ht="45" customHeight="1" x14ac:dyDescent="0.2">
      <c r="A138" s="41" t="s">
        <v>4</v>
      </c>
      <c r="B138" s="42"/>
      <c r="C138" s="42"/>
      <c r="D138" s="42"/>
      <c r="E138" s="42"/>
      <c r="F138" s="42"/>
      <c r="G138" s="43"/>
      <c r="H138" s="41" t="s">
        <v>64</v>
      </c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3"/>
      <c r="BD138" s="41" t="s">
        <v>90</v>
      </c>
      <c r="BE138" s="42"/>
      <c r="BF138" s="42"/>
      <c r="BG138" s="42"/>
      <c r="BH138" s="42"/>
      <c r="BI138" s="42"/>
      <c r="BJ138" s="42"/>
      <c r="BK138" s="42"/>
      <c r="BL138" s="42"/>
      <c r="BM138" s="42"/>
      <c r="BN138" s="42"/>
      <c r="BO138" s="42"/>
      <c r="BP138" s="42"/>
      <c r="BQ138" s="42"/>
      <c r="BR138" s="42"/>
      <c r="BS138" s="43"/>
      <c r="BT138" s="41" t="s">
        <v>91</v>
      </c>
      <c r="BU138" s="42"/>
      <c r="BV138" s="42"/>
      <c r="BW138" s="42"/>
      <c r="BX138" s="42"/>
      <c r="BY138" s="42"/>
      <c r="BZ138" s="42"/>
      <c r="CA138" s="42"/>
      <c r="CB138" s="42"/>
      <c r="CC138" s="42"/>
      <c r="CD138" s="42"/>
      <c r="CE138" s="42"/>
      <c r="CF138" s="42"/>
      <c r="CG138" s="42"/>
      <c r="CH138" s="42"/>
      <c r="CI138" s="43"/>
      <c r="CJ138" s="41" t="s">
        <v>92</v>
      </c>
      <c r="CK138" s="42"/>
      <c r="CL138" s="42"/>
      <c r="CM138" s="42"/>
      <c r="CN138" s="42"/>
      <c r="CO138" s="42"/>
      <c r="CP138" s="42"/>
      <c r="CQ138" s="42"/>
      <c r="CR138" s="42"/>
      <c r="CS138" s="42"/>
      <c r="CT138" s="42"/>
      <c r="CU138" s="42"/>
      <c r="CV138" s="42"/>
      <c r="CW138" s="42"/>
      <c r="CX138" s="42"/>
      <c r="CY138" s="42"/>
      <c r="CZ138" s="42"/>
      <c r="DA138" s="43"/>
    </row>
    <row r="139" spans="1:105" s="6" customFormat="1" x14ac:dyDescent="0.2">
      <c r="A139" s="47">
        <v>1</v>
      </c>
      <c r="B139" s="47"/>
      <c r="C139" s="47"/>
      <c r="D139" s="47"/>
      <c r="E139" s="47"/>
      <c r="F139" s="47"/>
      <c r="G139" s="47"/>
      <c r="H139" s="47">
        <v>2</v>
      </c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7"/>
      <c r="AL139" s="47"/>
      <c r="AM139" s="47"/>
      <c r="AN139" s="47"/>
      <c r="AO139" s="47"/>
      <c r="AP139" s="47"/>
      <c r="AQ139" s="47"/>
      <c r="AR139" s="47"/>
      <c r="AS139" s="47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>
        <v>3</v>
      </c>
      <c r="BE139" s="47"/>
      <c r="BF139" s="47"/>
      <c r="BG139" s="47"/>
      <c r="BH139" s="47"/>
      <c r="BI139" s="47"/>
      <c r="BJ139" s="47"/>
      <c r="BK139" s="47"/>
      <c r="BL139" s="47"/>
      <c r="BM139" s="47"/>
      <c r="BN139" s="47"/>
      <c r="BO139" s="47"/>
      <c r="BP139" s="47"/>
      <c r="BQ139" s="47"/>
      <c r="BR139" s="47"/>
      <c r="BS139" s="47"/>
      <c r="BT139" s="47">
        <v>4</v>
      </c>
      <c r="BU139" s="47"/>
      <c r="BV139" s="47"/>
      <c r="BW139" s="47"/>
      <c r="BX139" s="47"/>
      <c r="BY139" s="47"/>
      <c r="BZ139" s="47"/>
      <c r="CA139" s="47"/>
      <c r="CB139" s="47"/>
      <c r="CC139" s="47"/>
      <c r="CD139" s="47"/>
      <c r="CE139" s="47"/>
      <c r="CF139" s="47"/>
      <c r="CG139" s="47"/>
      <c r="CH139" s="47"/>
      <c r="CI139" s="47"/>
      <c r="CJ139" s="47">
        <v>5</v>
      </c>
      <c r="CK139" s="47"/>
      <c r="CL139" s="47"/>
      <c r="CM139" s="47"/>
      <c r="CN139" s="47"/>
      <c r="CO139" s="47"/>
      <c r="CP139" s="47"/>
      <c r="CQ139" s="47"/>
      <c r="CR139" s="47"/>
      <c r="CS139" s="47"/>
      <c r="CT139" s="47"/>
      <c r="CU139" s="47"/>
      <c r="CV139" s="47"/>
      <c r="CW139" s="47"/>
      <c r="CX139" s="47"/>
      <c r="CY139" s="47"/>
      <c r="CZ139" s="47"/>
      <c r="DA139" s="47"/>
    </row>
    <row r="140" spans="1:105" s="7" customFormat="1" ht="15" customHeight="1" x14ac:dyDescent="0.2">
      <c r="A140" s="34" t="s">
        <v>17</v>
      </c>
      <c r="B140" s="34"/>
      <c r="C140" s="34"/>
      <c r="D140" s="34"/>
      <c r="E140" s="34"/>
      <c r="F140" s="34"/>
      <c r="G140" s="34"/>
      <c r="H140" s="35" t="s">
        <v>144</v>
      </c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6">
        <v>2</v>
      </c>
      <c r="BE140" s="36"/>
      <c r="BF140" s="36"/>
      <c r="BG140" s="36"/>
      <c r="BH140" s="36"/>
      <c r="BI140" s="36"/>
      <c r="BJ140" s="36"/>
      <c r="BK140" s="36"/>
      <c r="BL140" s="36"/>
      <c r="BM140" s="36"/>
      <c r="BN140" s="36"/>
      <c r="BO140" s="36"/>
      <c r="BP140" s="36"/>
      <c r="BQ140" s="36"/>
      <c r="BR140" s="36"/>
      <c r="BS140" s="36"/>
      <c r="BT140" s="36">
        <v>1</v>
      </c>
      <c r="BU140" s="36"/>
      <c r="BV140" s="36"/>
      <c r="BW140" s="36"/>
      <c r="BX140" s="36"/>
      <c r="BY140" s="36"/>
      <c r="BZ140" s="36"/>
      <c r="CA140" s="36"/>
      <c r="CB140" s="36"/>
      <c r="CC140" s="36"/>
      <c r="CD140" s="36"/>
      <c r="CE140" s="36"/>
      <c r="CF140" s="36"/>
      <c r="CG140" s="36"/>
      <c r="CH140" s="36"/>
      <c r="CI140" s="36"/>
      <c r="CJ140" s="33">
        <v>0</v>
      </c>
      <c r="CK140" s="33"/>
      <c r="CL140" s="33"/>
      <c r="CM140" s="33"/>
      <c r="CN140" s="33"/>
      <c r="CO140" s="33"/>
      <c r="CP140" s="33"/>
      <c r="CQ140" s="33"/>
      <c r="CR140" s="33"/>
      <c r="CS140" s="33"/>
      <c r="CT140" s="33"/>
      <c r="CU140" s="33"/>
      <c r="CV140" s="33"/>
      <c r="CW140" s="33"/>
      <c r="CX140" s="33"/>
      <c r="CY140" s="33"/>
      <c r="CZ140" s="33"/>
      <c r="DA140" s="33"/>
    </row>
    <row r="141" spans="1:105" s="7" customFormat="1" ht="15" customHeight="1" x14ac:dyDescent="0.2">
      <c r="A141" s="34" t="s">
        <v>18</v>
      </c>
      <c r="B141" s="34"/>
      <c r="C141" s="34"/>
      <c r="D141" s="34"/>
      <c r="E141" s="34"/>
      <c r="F141" s="34"/>
      <c r="G141" s="34"/>
      <c r="H141" s="35" t="s">
        <v>139</v>
      </c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6">
        <v>1</v>
      </c>
      <c r="BE141" s="36"/>
      <c r="BF141" s="36"/>
      <c r="BG141" s="36"/>
      <c r="BH141" s="36"/>
      <c r="BI141" s="36"/>
      <c r="BJ141" s="36"/>
      <c r="BK141" s="36"/>
      <c r="BL141" s="36"/>
      <c r="BM141" s="36"/>
      <c r="BN141" s="36"/>
      <c r="BO141" s="36"/>
      <c r="BP141" s="36"/>
      <c r="BQ141" s="36"/>
      <c r="BR141" s="36"/>
      <c r="BS141" s="36"/>
      <c r="BT141" s="36">
        <v>0</v>
      </c>
      <c r="BU141" s="36"/>
      <c r="BV141" s="36"/>
      <c r="BW141" s="36"/>
      <c r="BX141" s="36"/>
      <c r="BY141" s="36"/>
      <c r="BZ141" s="36"/>
      <c r="CA141" s="36"/>
      <c r="CB141" s="36"/>
      <c r="CC141" s="36"/>
      <c r="CD141" s="36"/>
      <c r="CE141" s="36"/>
      <c r="CF141" s="36"/>
      <c r="CG141" s="36"/>
      <c r="CH141" s="36"/>
      <c r="CI141" s="36"/>
      <c r="CJ141" s="33">
        <v>40000</v>
      </c>
      <c r="CK141" s="33"/>
      <c r="CL141" s="33"/>
      <c r="CM141" s="33"/>
      <c r="CN141" s="33"/>
      <c r="CO141" s="33"/>
      <c r="CP141" s="33"/>
      <c r="CQ141" s="33"/>
      <c r="CR141" s="33"/>
      <c r="CS141" s="33"/>
      <c r="CT141" s="33"/>
      <c r="CU141" s="33"/>
      <c r="CV141" s="33"/>
      <c r="CW141" s="33"/>
      <c r="CX141" s="33"/>
      <c r="CY141" s="33"/>
      <c r="CZ141" s="33"/>
      <c r="DA141" s="33"/>
    </row>
    <row r="142" spans="1:105" s="7" customFormat="1" ht="15" customHeight="1" x14ac:dyDescent="0.2">
      <c r="A142" s="34" t="s">
        <v>19</v>
      </c>
      <c r="B142" s="34"/>
      <c r="C142" s="34"/>
      <c r="D142" s="34"/>
      <c r="E142" s="34"/>
      <c r="F142" s="34"/>
      <c r="G142" s="34"/>
      <c r="H142" s="35" t="s">
        <v>141</v>
      </c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6">
        <v>2</v>
      </c>
      <c r="BE142" s="36"/>
      <c r="BF142" s="36"/>
      <c r="BG142" s="36"/>
      <c r="BH142" s="36"/>
      <c r="BI142" s="36"/>
      <c r="BJ142" s="36"/>
      <c r="BK142" s="36"/>
      <c r="BL142" s="36"/>
      <c r="BM142" s="36"/>
      <c r="BN142" s="36"/>
      <c r="BO142" s="36"/>
      <c r="BP142" s="36"/>
      <c r="BQ142" s="36"/>
      <c r="BR142" s="36"/>
      <c r="BS142" s="36"/>
      <c r="BT142" s="36">
        <v>1</v>
      </c>
      <c r="BU142" s="36"/>
      <c r="BV142" s="36"/>
      <c r="BW142" s="36"/>
      <c r="BX142" s="36"/>
      <c r="BY142" s="36"/>
      <c r="BZ142" s="36"/>
      <c r="CA142" s="36"/>
      <c r="CB142" s="36"/>
      <c r="CC142" s="36"/>
      <c r="CD142" s="36"/>
      <c r="CE142" s="36"/>
      <c r="CF142" s="36"/>
      <c r="CG142" s="36"/>
      <c r="CH142" s="36"/>
      <c r="CI142" s="36"/>
      <c r="CJ142" s="33">
        <v>0</v>
      </c>
      <c r="CK142" s="33"/>
      <c r="CL142" s="33"/>
      <c r="CM142" s="33"/>
      <c r="CN142" s="33"/>
      <c r="CO142" s="33"/>
      <c r="CP142" s="33"/>
      <c r="CQ142" s="33"/>
      <c r="CR142" s="33"/>
      <c r="CS142" s="33"/>
      <c r="CT142" s="33"/>
      <c r="CU142" s="33"/>
      <c r="CV142" s="33"/>
      <c r="CW142" s="33"/>
      <c r="CX142" s="33"/>
      <c r="CY142" s="33"/>
      <c r="CZ142" s="33"/>
      <c r="DA142" s="33"/>
    </row>
    <row r="143" spans="1:105" s="7" customFormat="1" ht="15" customHeight="1" x14ac:dyDescent="0.2">
      <c r="A143" s="34" t="s">
        <v>23</v>
      </c>
      <c r="B143" s="34"/>
      <c r="C143" s="34"/>
      <c r="D143" s="34"/>
      <c r="E143" s="34"/>
      <c r="F143" s="34"/>
      <c r="G143" s="34"/>
      <c r="H143" s="35" t="s">
        <v>142</v>
      </c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6">
        <v>2</v>
      </c>
      <c r="BE143" s="36"/>
      <c r="BF143" s="36"/>
      <c r="BG143" s="36"/>
      <c r="BH143" s="36"/>
      <c r="BI143" s="36"/>
      <c r="BJ143" s="36"/>
      <c r="BK143" s="36"/>
      <c r="BL143" s="36"/>
      <c r="BM143" s="36"/>
      <c r="BN143" s="36"/>
      <c r="BO143" s="36"/>
      <c r="BP143" s="36"/>
      <c r="BQ143" s="36"/>
      <c r="BR143" s="36"/>
      <c r="BS143" s="36"/>
      <c r="BT143" s="36">
        <v>1</v>
      </c>
      <c r="BU143" s="36"/>
      <c r="BV143" s="36"/>
      <c r="BW143" s="36"/>
      <c r="BX143" s="36"/>
      <c r="BY143" s="36"/>
      <c r="BZ143" s="36"/>
      <c r="CA143" s="36"/>
      <c r="CB143" s="36"/>
      <c r="CC143" s="36"/>
      <c r="CD143" s="36"/>
      <c r="CE143" s="36"/>
      <c r="CF143" s="36"/>
      <c r="CG143" s="36"/>
      <c r="CH143" s="36"/>
      <c r="CI143" s="36"/>
      <c r="CJ143" s="33">
        <v>4000</v>
      </c>
      <c r="CK143" s="33"/>
      <c r="CL143" s="33"/>
      <c r="CM143" s="33"/>
      <c r="CN143" s="33"/>
      <c r="CO143" s="33"/>
      <c r="CP143" s="33"/>
      <c r="CQ143" s="33"/>
      <c r="CR143" s="33"/>
      <c r="CS143" s="33"/>
      <c r="CT143" s="33"/>
      <c r="CU143" s="33"/>
      <c r="CV143" s="33"/>
      <c r="CW143" s="33"/>
      <c r="CX143" s="33"/>
      <c r="CY143" s="33"/>
      <c r="CZ143" s="33"/>
      <c r="DA143" s="33"/>
    </row>
    <row r="144" spans="1:105" s="7" customFormat="1" ht="15" customHeight="1" x14ac:dyDescent="0.2">
      <c r="A144" s="34" t="s">
        <v>120</v>
      </c>
      <c r="B144" s="34"/>
      <c r="C144" s="34"/>
      <c r="D144" s="34"/>
      <c r="E144" s="34"/>
      <c r="F144" s="34"/>
      <c r="G144" s="34"/>
      <c r="H144" s="35" t="s">
        <v>143</v>
      </c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6">
        <v>2</v>
      </c>
      <c r="BE144" s="36"/>
      <c r="BF144" s="36"/>
      <c r="BG144" s="36"/>
      <c r="BH144" s="36"/>
      <c r="BI144" s="36"/>
      <c r="BJ144" s="36"/>
      <c r="BK144" s="36"/>
      <c r="BL144" s="36"/>
      <c r="BM144" s="36"/>
      <c r="BN144" s="36"/>
      <c r="BO144" s="36"/>
      <c r="BP144" s="36"/>
      <c r="BQ144" s="36"/>
      <c r="BR144" s="36"/>
      <c r="BS144" s="36"/>
      <c r="BT144" s="36">
        <v>12</v>
      </c>
      <c r="BU144" s="36"/>
      <c r="BV144" s="36"/>
      <c r="BW144" s="36"/>
      <c r="BX144" s="36"/>
      <c r="BY144" s="36"/>
      <c r="BZ144" s="36"/>
      <c r="CA144" s="36"/>
      <c r="CB144" s="36"/>
      <c r="CC144" s="36"/>
      <c r="CD144" s="36"/>
      <c r="CE144" s="36"/>
      <c r="CF144" s="36"/>
      <c r="CG144" s="36"/>
      <c r="CH144" s="36"/>
      <c r="CI144" s="36"/>
      <c r="CJ144" s="33">
        <v>0</v>
      </c>
      <c r="CK144" s="33"/>
      <c r="CL144" s="33"/>
      <c r="CM144" s="33"/>
      <c r="CN144" s="33"/>
      <c r="CO144" s="33"/>
      <c r="CP144" s="33"/>
      <c r="CQ144" s="33"/>
      <c r="CR144" s="33"/>
      <c r="CS144" s="33"/>
      <c r="CT144" s="33"/>
      <c r="CU144" s="33"/>
      <c r="CV144" s="33"/>
      <c r="CW144" s="33"/>
      <c r="CX144" s="33"/>
      <c r="CY144" s="33"/>
      <c r="CZ144" s="33"/>
      <c r="DA144" s="33"/>
    </row>
    <row r="145" spans="1:105" s="7" customFormat="1" ht="15" customHeight="1" x14ac:dyDescent="0.2">
      <c r="A145" s="34" t="s">
        <v>148</v>
      </c>
      <c r="B145" s="34"/>
      <c r="C145" s="34"/>
      <c r="D145" s="34"/>
      <c r="E145" s="34"/>
      <c r="F145" s="34"/>
      <c r="G145" s="34"/>
      <c r="H145" s="35" t="s">
        <v>140</v>
      </c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6">
        <v>2</v>
      </c>
      <c r="BE145" s="36"/>
      <c r="BF145" s="36"/>
      <c r="BG145" s="36"/>
      <c r="BH145" s="36"/>
      <c r="BI145" s="36"/>
      <c r="BJ145" s="36"/>
      <c r="BK145" s="36"/>
      <c r="BL145" s="36"/>
      <c r="BM145" s="36"/>
      <c r="BN145" s="36"/>
      <c r="BO145" s="36"/>
      <c r="BP145" s="36"/>
      <c r="BQ145" s="36"/>
      <c r="BR145" s="36"/>
      <c r="BS145" s="36"/>
      <c r="BT145" s="36">
        <v>12</v>
      </c>
      <c r="BU145" s="36"/>
      <c r="BV145" s="36"/>
      <c r="BW145" s="36"/>
      <c r="BX145" s="36"/>
      <c r="BY145" s="36"/>
      <c r="BZ145" s="36"/>
      <c r="CA145" s="36"/>
      <c r="CB145" s="36"/>
      <c r="CC145" s="36"/>
      <c r="CD145" s="36"/>
      <c r="CE145" s="36"/>
      <c r="CF145" s="36"/>
      <c r="CG145" s="36"/>
      <c r="CH145" s="36"/>
      <c r="CI145" s="36"/>
      <c r="CJ145" s="33">
        <v>120000</v>
      </c>
      <c r="CK145" s="33"/>
      <c r="CL145" s="33"/>
      <c r="CM145" s="33"/>
      <c r="CN145" s="33"/>
      <c r="CO145" s="33"/>
      <c r="CP145" s="33"/>
      <c r="CQ145" s="33"/>
      <c r="CR145" s="33"/>
      <c r="CS145" s="33"/>
      <c r="CT145" s="33"/>
      <c r="CU145" s="33"/>
      <c r="CV145" s="33"/>
      <c r="CW145" s="33"/>
      <c r="CX145" s="33"/>
      <c r="CY145" s="33"/>
      <c r="CZ145" s="33"/>
      <c r="DA145" s="33"/>
    </row>
    <row r="146" spans="1:105" s="7" customFormat="1" ht="15" customHeight="1" x14ac:dyDescent="0.2">
      <c r="A146" s="34" t="s">
        <v>149</v>
      </c>
      <c r="B146" s="34"/>
      <c r="C146" s="34"/>
      <c r="D146" s="34"/>
      <c r="E146" s="34"/>
      <c r="F146" s="34"/>
      <c r="G146" s="34"/>
      <c r="H146" s="35" t="s">
        <v>147</v>
      </c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6">
        <v>1</v>
      </c>
      <c r="BE146" s="36"/>
      <c r="BF146" s="36"/>
      <c r="BG146" s="36"/>
      <c r="BH146" s="36"/>
      <c r="BI146" s="36"/>
      <c r="BJ146" s="36"/>
      <c r="BK146" s="36"/>
      <c r="BL146" s="36"/>
      <c r="BM146" s="36"/>
      <c r="BN146" s="36"/>
      <c r="BO146" s="36"/>
      <c r="BP146" s="36"/>
      <c r="BQ146" s="36"/>
      <c r="BR146" s="36"/>
      <c r="BS146" s="36"/>
      <c r="BT146" s="36">
        <v>12</v>
      </c>
      <c r="BU146" s="36"/>
      <c r="BV146" s="36"/>
      <c r="BW146" s="36"/>
      <c r="BX146" s="36"/>
      <c r="BY146" s="36"/>
      <c r="BZ146" s="36"/>
      <c r="CA146" s="36"/>
      <c r="CB146" s="36"/>
      <c r="CC146" s="36"/>
      <c r="CD146" s="36"/>
      <c r="CE146" s="36"/>
      <c r="CF146" s="36"/>
      <c r="CG146" s="36"/>
      <c r="CH146" s="36"/>
      <c r="CI146" s="36"/>
      <c r="CJ146" s="33">
        <v>5000</v>
      </c>
      <c r="CK146" s="33"/>
      <c r="CL146" s="33"/>
      <c r="CM146" s="33"/>
      <c r="CN146" s="33"/>
      <c r="CO146" s="33"/>
      <c r="CP146" s="33"/>
      <c r="CQ146" s="33"/>
      <c r="CR146" s="33"/>
      <c r="CS146" s="33"/>
      <c r="CT146" s="33"/>
      <c r="CU146" s="33"/>
      <c r="CV146" s="33"/>
      <c r="CW146" s="33"/>
      <c r="CX146" s="33"/>
      <c r="CY146" s="33"/>
      <c r="CZ146" s="33"/>
      <c r="DA146" s="33"/>
    </row>
    <row r="147" spans="1:105" s="7" customFormat="1" ht="15" customHeight="1" x14ac:dyDescent="0.2">
      <c r="A147" s="34" t="s">
        <v>153</v>
      </c>
      <c r="B147" s="34"/>
      <c r="C147" s="34"/>
      <c r="D147" s="34"/>
      <c r="E147" s="34"/>
      <c r="F147" s="34"/>
      <c r="G147" s="34"/>
      <c r="H147" s="35" t="s">
        <v>154</v>
      </c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6">
        <v>1</v>
      </c>
      <c r="BE147" s="36"/>
      <c r="BF147" s="36"/>
      <c r="BG147" s="36"/>
      <c r="BH147" s="36"/>
      <c r="BI147" s="36"/>
      <c r="BJ147" s="36"/>
      <c r="BK147" s="36"/>
      <c r="BL147" s="36"/>
      <c r="BM147" s="36"/>
      <c r="BN147" s="36"/>
      <c r="BO147" s="36"/>
      <c r="BP147" s="36"/>
      <c r="BQ147" s="36"/>
      <c r="BR147" s="36"/>
      <c r="BS147" s="36"/>
      <c r="BT147" s="36">
        <v>1</v>
      </c>
      <c r="BU147" s="36"/>
      <c r="BV147" s="36"/>
      <c r="BW147" s="36"/>
      <c r="BX147" s="36"/>
      <c r="BY147" s="36"/>
      <c r="BZ147" s="36"/>
      <c r="CA147" s="36"/>
      <c r="CB147" s="36"/>
      <c r="CC147" s="36"/>
      <c r="CD147" s="36"/>
      <c r="CE147" s="36"/>
      <c r="CF147" s="36"/>
      <c r="CG147" s="36"/>
      <c r="CH147" s="36"/>
      <c r="CI147" s="36"/>
      <c r="CJ147" s="33">
        <v>3000</v>
      </c>
      <c r="CK147" s="33"/>
      <c r="CL147" s="33"/>
      <c r="CM147" s="33"/>
      <c r="CN147" s="33"/>
      <c r="CO147" s="33"/>
      <c r="CP147" s="33"/>
      <c r="CQ147" s="33"/>
      <c r="CR147" s="33"/>
      <c r="CS147" s="33"/>
      <c r="CT147" s="33"/>
      <c r="CU147" s="33"/>
      <c r="CV147" s="33"/>
      <c r="CW147" s="33"/>
      <c r="CX147" s="33"/>
      <c r="CY147" s="33"/>
      <c r="CZ147" s="33"/>
      <c r="DA147" s="33"/>
    </row>
    <row r="148" spans="1:105" s="7" customFormat="1" ht="15" customHeight="1" x14ac:dyDescent="0.2">
      <c r="A148" s="34" t="s">
        <v>174</v>
      </c>
      <c r="B148" s="34"/>
      <c r="C148" s="34"/>
      <c r="D148" s="34"/>
      <c r="E148" s="34"/>
      <c r="F148" s="34"/>
      <c r="G148" s="34"/>
      <c r="H148" s="35" t="s">
        <v>182</v>
      </c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6">
        <v>1</v>
      </c>
      <c r="BE148" s="36"/>
      <c r="BF148" s="36"/>
      <c r="BG148" s="36"/>
      <c r="BH148" s="36"/>
      <c r="BI148" s="36"/>
      <c r="BJ148" s="36"/>
      <c r="BK148" s="36"/>
      <c r="BL148" s="36"/>
      <c r="BM148" s="36"/>
      <c r="BN148" s="36"/>
      <c r="BO148" s="36"/>
      <c r="BP148" s="36"/>
      <c r="BQ148" s="36"/>
      <c r="BR148" s="36"/>
      <c r="BS148" s="36"/>
      <c r="BT148" s="36">
        <v>1</v>
      </c>
      <c r="BU148" s="36"/>
      <c r="BV148" s="36"/>
      <c r="BW148" s="36"/>
      <c r="BX148" s="36"/>
      <c r="BY148" s="36"/>
      <c r="BZ148" s="36"/>
      <c r="CA148" s="36"/>
      <c r="CB148" s="36"/>
      <c r="CC148" s="36"/>
      <c r="CD148" s="36"/>
      <c r="CE148" s="36"/>
      <c r="CF148" s="36"/>
      <c r="CG148" s="36"/>
      <c r="CH148" s="36"/>
      <c r="CI148" s="36"/>
      <c r="CJ148" s="33">
        <v>40000</v>
      </c>
      <c r="CK148" s="33"/>
      <c r="CL148" s="33"/>
      <c r="CM148" s="33"/>
      <c r="CN148" s="33"/>
      <c r="CO148" s="33"/>
      <c r="CP148" s="33"/>
      <c r="CQ148" s="33"/>
      <c r="CR148" s="33"/>
      <c r="CS148" s="33"/>
      <c r="CT148" s="33"/>
      <c r="CU148" s="33"/>
      <c r="CV148" s="33"/>
      <c r="CW148" s="33"/>
      <c r="CX148" s="33"/>
      <c r="CY148" s="33"/>
      <c r="CZ148" s="33"/>
      <c r="DA148" s="33"/>
    </row>
    <row r="149" spans="1:105" s="7" customFormat="1" ht="15" customHeight="1" x14ac:dyDescent="0.2">
      <c r="A149" s="34"/>
      <c r="B149" s="34"/>
      <c r="C149" s="34"/>
      <c r="D149" s="34"/>
      <c r="E149" s="34"/>
      <c r="F149" s="34"/>
      <c r="G149" s="34"/>
      <c r="H149" s="52" t="s">
        <v>15</v>
      </c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3"/>
      <c r="BD149" s="36" t="s">
        <v>16</v>
      </c>
      <c r="BE149" s="36"/>
      <c r="BF149" s="36"/>
      <c r="BG149" s="36"/>
      <c r="BH149" s="36"/>
      <c r="BI149" s="36"/>
      <c r="BJ149" s="36"/>
      <c r="BK149" s="36"/>
      <c r="BL149" s="36"/>
      <c r="BM149" s="36"/>
      <c r="BN149" s="36"/>
      <c r="BO149" s="36"/>
      <c r="BP149" s="36"/>
      <c r="BQ149" s="36"/>
      <c r="BR149" s="36"/>
      <c r="BS149" s="36"/>
      <c r="BT149" s="36" t="s">
        <v>16</v>
      </c>
      <c r="BU149" s="36"/>
      <c r="BV149" s="36"/>
      <c r="BW149" s="36"/>
      <c r="BX149" s="36"/>
      <c r="BY149" s="36"/>
      <c r="BZ149" s="36"/>
      <c r="CA149" s="36"/>
      <c r="CB149" s="36"/>
      <c r="CC149" s="36"/>
      <c r="CD149" s="36"/>
      <c r="CE149" s="36"/>
      <c r="CF149" s="36"/>
      <c r="CG149" s="36"/>
      <c r="CH149" s="36"/>
      <c r="CI149" s="36"/>
      <c r="CJ149" s="33">
        <f>SUM(CJ140:DA148)</f>
        <v>212000</v>
      </c>
      <c r="CK149" s="33"/>
      <c r="CL149" s="33"/>
      <c r="CM149" s="33"/>
      <c r="CN149" s="33"/>
      <c r="CO149" s="33"/>
      <c r="CP149" s="33"/>
      <c r="CQ149" s="33"/>
      <c r="CR149" s="33"/>
      <c r="CS149" s="33"/>
      <c r="CT149" s="33"/>
      <c r="CU149" s="33"/>
      <c r="CV149" s="33"/>
      <c r="CW149" s="33"/>
      <c r="CX149" s="33"/>
      <c r="CY149" s="33"/>
      <c r="CZ149" s="33"/>
      <c r="DA149" s="33"/>
    </row>
    <row r="150" spans="1:105" s="2" customFormat="1" ht="12" customHeight="1" x14ac:dyDescent="0.25"/>
    <row r="151" spans="1:105" s="4" customFormat="1" ht="14.25" x14ac:dyDescent="0.2">
      <c r="A151" s="40" t="s">
        <v>93</v>
      </c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  <c r="BF151" s="40"/>
      <c r="BG151" s="40"/>
      <c r="BH151" s="40"/>
      <c r="BI151" s="40"/>
      <c r="BJ151" s="40"/>
      <c r="BK151" s="40"/>
      <c r="BL151" s="40"/>
      <c r="BM151" s="40"/>
      <c r="BN151" s="40"/>
      <c r="BO151" s="40"/>
      <c r="BP151" s="40"/>
      <c r="BQ151" s="40"/>
      <c r="BR151" s="40"/>
      <c r="BS151" s="40"/>
      <c r="BT151" s="40"/>
      <c r="BU151" s="40"/>
      <c r="BV151" s="40"/>
      <c r="BW151" s="40"/>
      <c r="BX151" s="40"/>
      <c r="BY151" s="40"/>
      <c r="BZ151" s="40"/>
      <c r="CA151" s="40"/>
      <c r="CB151" s="40"/>
      <c r="CC151" s="40"/>
      <c r="CD151" s="40"/>
      <c r="CE151" s="40"/>
      <c r="CF151" s="40"/>
      <c r="CG151" s="40"/>
      <c r="CH151" s="40"/>
      <c r="CI151" s="40"/>
      <c r="CJ151" s="40"/>
      <c r="CK151" s="40"/>
      <c r="CL151" s="40"/>
      <c r="CM151" s="40"/>
      <c r="CN151" s="40"/>
      <c r="CO151" s="40"/>
      <c r="CP151" s="40"/>
      <c r="CQ151" s="40"/>
      <c r="CR151" s="40"/>
      <c r="CS151" s="40"/>
      <c r="CT151" s="40"/>
      <c r="CU151" s="40"/>
      <c r="CV151" s="40"/>
      <c r="CW151" s="40"/>
      <c r="CX151" s="40"/>
      <c r="CY151" s="40"/>
      <c r="CZ151" s="40"/>
      <c r="DA151" s="40"/>
    </row>
    <row r="152" spans="1:105" s="2" customFormat="1" ht="10.5" customHeight="1" x14ac:dyDescent="0.25"/>
    <row r="153" spans="1:105" s="2" customFormat="1" ht="30" customHeight="1" x14ac:dyDescent="0.25">
      <c r="A153" s="41" t="s">
        <v>4</v>
      </c>
      <c r="B153" s="42"/>
      <c r="C153" s="42"/>
      <c r="D153" s="42"/>
      <c r="E153" s="42"/>
      <c r="F153" s="42"/>
      <c r="G153" s="43"/>
      <c r="H153" s="41" t="s">
        <v>64</v>
      </c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  <c r="BH153" s="42"/>
      <c r="BI153" s="42"/>
      <c r="BJ153" s="42"/>
      <c r="BK153" s="42"/>
      <c r="BL153" s="42"/>
      <c r="BM153" s="42"/>
      <c r="BN153" s="42"/>
      <c r="BO153" s="42"/>
      <c r="BP153" s="42"/>
      <c r="BQ153" s="42"/>
      <c r="BR153" s="42"/>
      <c r="BS153" s="43"/>
      <c r="BT153" s="41" t="s">
        <v>94</v>
      </c>
      <c r="BU153" s="42"/>
      <c r="BV153" s="42"/>
      <c r="BW153" s="42"/>
      <c r="BX153" s="42"/>
      <c r="BY153" s="42"/>
      <c r="BZ153" s="42"/>
      <c r="CA153" s="42"/>
      <c r="CB153" s="42"/>
      <c r="CC153" s="42"/>
      <c r="CD153" s="42"/>
      <c r="CE153" s="42"/>
      <c r="CF153" s="42"/>
      <c r="CG153" s="42"/>
      <c r="CH153" s="42"/>
      <c r="CI153" s="43"/>
      <c r="CJ153" s="41" t="s">
        <v>95</v>
      </c>
      <c r="CK153" s="42"/>
      <c r="CL153" s="42"/>
      <c r="CM153" s="42"/>
      <c r="CN153" s="42"/>
      <c r="CO153" s="42"/>
      <c r="CP153" s="42"/>
      <c r="CQ153" s="42"/>
      <c r="CR153" s="42"/>
      <c r="CS153" s="42"/>
      <c r="CT153" s="42"/>
      <c r="CU153" s="42"/>
      <c r="CV153" s="42"/>
      <c r="CW153" s="42"/>
      <c r="CX153" s="42"/>
      <c r="CY153" s="42"/>
      <c r="CZ153" s="42"/>
      <c r="DA153" s="43"/>
    </row>
    <row r="154" spans="1:105" x14ac:dyDescent="0.2">
      <c r="A154" s="47">
        <v>1</v>
      </c>
      <c r="B154" s="47"/>
      <c r="C154" s="47"/>
      <c r="D154" s="47"/>
      <c r="E154" s="47"/>
      <c r="F154" s="47"/>
      <c r="G154" s="47"/>
      <c r="H154" s="47">
        <v>2</v>
      </c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47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  <c r="BF154" s="47"/>
      <c r="BG154" s="47"/>
      <c r="BH154" s="47"/>
      <c r="BI154" s="47"/>
      <c r="BJ154" s="47"/>
      <c r="BK154" s="47"/>
      <c r="BL154" s="47"/>
      <c r="BM154" s="47"/>
      <c r="BN154" s="47"/>
      <c r="BO154" s="47"/>
      <c r="BP154" s="47"/>
      <c r="BQ154" s="47"/>
      <c r="BR154" s="47"/>
      <c r="BS154" s="47"/>
      <c r="BT154" s="47">
        <v>3</v>
      </c>
      <c r="BU154" s="47"/>
      <c r="BV154" s="47"/>
      <c r="BW154" s="47"/>
      <c r="BX154" s="47"/>
      <c r="BY154" s="47"/>
      <c r="BZ154" s="47"/>
      <c r="CA154" s="47"/>
      <c r="CB154" s="47"/>
      <c r="CC154" s="47"/>
      <c r="CD154" s="47"/>
      <c r="CE154" s="47"/>
      <c r="CF154" s="47"/>
      <c r="CG154" s="47"/>
      <c r="CH154" s="47"/>
      <c r="CI154" s="47"/>
      <c r="CJ154" s="47">
        <v>4</v>
      </c>
      <c r="CK154" s="47"/>
      <c r="CL154" s="47"/>
      <c r="CM154" s="47"/>
      <c r="CN154" s="47"/>
      <c r="CO154" s="47"/>
      <c r="CP154" s="47"/>
      <c r="CQ154" s="47"/>
      <c r="CR154" s="47"/>
      <c r="CS154" s="47"/>
      <c r="CT154" s="47"/>
      <c r="CU154" s="47"/>
      <c r="CV154" s="47"/>
      <c r="CW154" s="47"/>
      <c r="CX154" s="47"/>
      <c r="CY154" s="47"/>
      <c r="CZ154" s="47"/>
      <c r="DA154" s="47"/>
    </row>
    <row r="155" spans="1:105" s="2" customFormat="1" ht="15" customHeight="1" x14ac:dyDescent="0.25">
      <c r="A155" s="34" t="s">
        <v>17</v>
      </c>
      <c r="B155" s="34"/>
      <c r="C155" s="34"/>
      <c r="D155" s="34"/>
      <c r="E155" s="34"/>
      <c r="F155" s="34"/>
      <c r="G155" s="34"/>
      <c r="H155" s="44" t="s">
        <v>127</v>
      </c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  <c r="BP155" s="45"/>
      <c r="BQ155" s="45"/>
      <c r="BR155" s="45"/>
      <c r="BS155" s="46"/>
      <c r="BT155" s="36">
        <v>1</v>
      </c>
      <c r="BU155" s="36"/>
      <c r="BV155" s="36"/>
      <c r="BW155" s="36"/>
      <c r="BX155" s="36"/>
      <c r="BY155" s="36"/>
      <c r="BZ155" s="36"/>
      <c r="CA155" s="36"/>
      <c r="CB155" s="36"/>
      <c r="CC155" s="36"/>
      <c r="CD155" s="36"/>
      <c r="CE155" s="36"/>
      <c r="CF155" s="36"/>
      <c r="CG155" s="36"/>
      <c r="CH155" s="36"/>
      <c r="CI155" s="36"/>
      <c r="CJ155" s="33">
        <v>84000</v>
      </c>
      <c r="CK155" s="33"/>
      <c r="CL155" s="33"/>
      <c r="CM155" s="33"/>
      <c r="CN155" s="33"/>
      <c r="CO155" s="33"/>
      <c r="CP155" s="33"/>
      <c r="CQ155" s="33"/>
      <c r="CR155" s="33"/>
      <c r="CS155" s="33"/>
      <c r="CT155" s="33"/>
      <c r="CU155" s="33"/>
      <c r="CV155" s="33"/>
      <c r="CW155" s="33"/>
      <c r="CX155" s="33"/>
      <c r="CY155" s="33"/>
      <c r="CZ155" s="33"/>
      <c r="DA155" s="33"/>
    </row>
    <row r="156" spans="1:105" s="2" customFormat="1" ht="15" customHeight="1" x14ac:dyDescent="0.25">
      <c r="A156" s="34" t="s">
        <v>18</v>
      </c>
      <c r="B156" s="34"/>
      <c r="C156" s="34"/>
      <c r="D156" s="34"/>
      <c r="E156" s="34"/>
      <c r="F156" s="34"/>
      <c r="G156" s="34"/>
      <c r="H156" s="44" t="s">
        <v>128</v>
      </c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  <c r="BP156" s="45"/>
      <c r="BQ156" s="45"/>
      <c r="BR156" s="45"/>
      <c r="BS156" s="46"/>
      <c r="BT156" s="36">
        <v>1</v>
      </c>
      <c r="BU156" s="36"/>
      <c r="BV156" s="36"/>
      <c r="BW156" s="36"/>
      <c r="BX156" s="36"/>
      <c r="BY156" s="36"/>
      <c r="BZ156" s="36"/>
      <c r="CA156" s="36"/>
      <c r="CB156" s="36"/>
      <c r="CC156" s="36"/>
      <c r="CD156" s="36"/>
      <c r="CE156" s="36"/>
      <c r="CF156" s="36"/>
      <c r="CG156" s="36"/>
      <c r="CH156" s="36"/>
      <c r="CI156" s="36"/>
      <c r="CJ156" s="33">
        <v>17900</v>
      </c>
      <c r="CK156" s="33"/>
      <c r="CL156" s="33"/>
      <c r="CM156" s="33"/>
      <c r="CN156" s="33"/>
      <c r="CO156" s="33"/>
      <c r="CP156" s="33"/>
      <c r="CQ156" s="33"/>
      <c r="CR156" s="33"/>
      <c r="CS156" s="33"/>
      <c r="CT156" s="33"/>
      <c r="CU156" s="33"/>
      <c r="CV156" s="33"/>
      <c r="CW156" s="33"/>
      <c r="CX156" s="33"/>
      <c r="CY156" s="33"/>
      <c r="CZ156" s="33"/>
      <c r="DA156" s="33"/>
    </row>
    <row r="157" spans="1:105" s="2" customFormat="1" ht="15" customHeight="1" x14ac:dyDescent="0.25">
      <c r="A157" s="34" t="s">
        <v>19</v>
      </c>
      <c r="B157" s="34"/>
      <c r="C157" s="34"/>
      <c r="D157" s="34"/>
      <c r="E157" s="34"/>
      <c r="F157" s="34"/>
      <c r="G157" s="34"/>
      <c r="H157" s="44" t="s">
        <v>145</v>
      </c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  <c r="BP157" s="45"/>
      <c r="BQ157" s="45"/>
      <c r="BR157" s="45"/>
      <c r="BS157" s="46"/>
      <c r="BT157" s="36">
        <v>1</v>
      </c>
      <c r="BU157" s="36"/>
      <c r="BV157" s="36"/>
      <c r="BW157" s="36"/>
      <c r="BX157" s="36"/>
      <c r="BY157" s="36"/>
      <c r="BZ157" s="36"/>
      <c r="CA157" s="36"/>
      <c r="CB157" s="36"/>
      <c r="CC157" s="36"/>
      <c r="CD157" s="36"/>
      <c r="CE157" s="36"/>
      <c r="CF157" s="36"/>
      <c r="CG157" s="36"/>
      <c r="CH157" s="36"/>
      <c r="CI157" s="36"/>
      <c r="CJ157" s="33">
        <v>5000</v>
      </c>
      <c r="CK157" s="33"/>
      <c r="CL157" s="33"/>
      <c r="CM157" s="33"/>
      <c r="CN157" s="33"/>
      <c r="CO157" s="33"/>
      <c r="CP157" s="33"/>
      <c r="CQ157" s="33"/>
      <c r="CR157" s="33"/>
      <c r="CS157" s="33"/>
      <c r="CT157" s="33"/>
      <c r="CU157" s="33"/>
      <c r="CV157" s="33"/>
      <c r="CW157" s="33"/>
      <c r="CX157" s="33"/>
      <c r="CY157" s="33"/>
      <c r="CZ157" s="33"/>
      <c r="DA157" s="33"/>
    </row>
    <row r="158" spans="1:105" s="2" customFormat="1" ht="15" customHeight="1" x14ac:dyDescent="0.25">
      <c r="A158" s="34" t="s">
        <v>23</v>
      </c>
      <c r="B158" s="34"/>
      <c r="C158" s="34"/>
      <c r="D158" s="34"/>
      <c r="E158" s="34"/>
      <c r="F158" s="34"/>
      <c r="G158" s="34"/>
      <c r="H158" s="44" t="s">
        <v>129</v>
      </c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  <c r="BP158" s="45"/>
      <c r="BQ158" s="45"/>
      <c r="BR158" s="45"/>
      <c r="BS158" s="46"/>
      <c r="BT158" s="36">
        <v>1</v>
      </c>
      <c r="BU158" s="36"/>
      <c r="BV158" s="36"/>
      <c r="BW158" s="36"/>
      <c r="BX158" s="36"/>
      <c r="BY158" s="36"/>
      <c r="BZ158" s="36"/>
      <c r="CA158" s="36"/>
      <c r="CB158" s="36"/>
      <c r="CC158" s="36"/>
      <c r="CD158" s="36"/>
      <c r="CE158" s="36"/>
      <c r="CF158" s="36"/>
      <c r="CG158" s="36"/>
      <c r="CH158" s="36"/>
      <c r="CI158" s="36"/>
      <c r="CJ158" s="33">
        <v>102000</v>
      </c>
      <c r="CK158" s="33"/>
      <c r="CL158" s="33"/>
      <c r="CM158" s="33"/>
      <c r="CN158" s="33"/>
      <c r="CO158" s="33"/>
      <c r="CP158" s="33"/>
      <c r="CQ158" s="33"/>
      <c r="CR158" s="33"/>
      <c r="CS158" s="33"/>
      <c r="CT158" s="33"/>
      <c r="CU158" s="33"/>
      <c r="CV158" s="33"/>
      <c r="CW158" s="33"/>
      <c r="CX158" s="33"/>
      <c r="CY158" s="33"/>
      <c r="CZ158" s="33"/>
      <c r="DA158" s="33"/>
    </row>
    <row r="159" spans="1:105" s="2" customFormat="1" ht="15" customHeight="1" x14ac:dyDescent="0.25">
      <c r="A159" s="34" t="s">
        <v>120</v>
      </c>
      <c r="B159" s="34"/>
      <c r="C159" s="34"/>
      <c r="D159" s="34"/>
      <c r="E159" s="34"/>
      <c r="F159" s="34"/>
      <c r="G159" s="34"/>
      <c r="H159" s="44" t="s">
        <v>150</v>
      </c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  <c r="BP159" s="45"/>
      <c r="BQ159" s="45"/>
      <c r="BR159" s="45"/>
      <c r="BS159" s="46"/>
      <c r="BT159" s="36">
        <v>1</v>
      </c>
      <c r="BU159" s="36"/>
      <c r="BV159" s="36"/>
      <c r="BW159" s="36"/>
      <c r="BX159" s="36"/>
      <c r="BY159" s="36"/>
      <c r="BZ159" s="36"/>
      <c r="CA159" s="36"/>
      <c r="CB159" s="36"/>
      <c r="CC159" s="36"/>
      <c r="CD159" s="36"/>
      <c r="CE159" s="36"/>
      <c r="CF159" s="36"/>
      <c r="CG159" s="36"/>
      <c r="CH159" s="36"/>
      <c r="CI159" s="36"/>
      <c r="CJ159" s="33">
        <v>0</v>
      </c>
      <c r="CK159" s="33"/>
      <c r="CL159" s="33"/>
      <c r="CM159" s="33"/>
      <c r="CN159" s="33"/>
      <c r="CO159" s="33"/>
      <c r="CP159" s="33"/>
      <c r="CQ159" s="33"/>
      <c r="CR159" s="33"/>
      <c r="CS159" s="33"/>
      <c r="CT159" s="33"/>
      <c r="CU159" s="33"/>
      <c r="CV159" s="33"/>
      <c r="CW159" s="33"/>
      <c r="CX159" s="33"/>
      <c r="CY159" s="33"/>
      <c r="CZ159" s="33"/>
      <c r="DA159" s="33"/>
    </row>
    <row r="160" spans="1:105" s="2" customFormat="1" ht="15" customHeight="1" x14ac:dyDescent="0.25">
      <c r="A160" s="34" t="s">
        <v>148</v>
      </c>
      <c r="B160" s="34"/>
      <c r="C160" s="34"/>
      <c r="D160" s="34"/>
      <c r="E160" s="34"/>
      <c r="F160" s="34"/>
      <c r="G160" s="34"/>
      <c r="H160" s="44" t="s">
        <v>151</v>
      </c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  <c r="BP160" s="45"/>
      <c r="BQ160" s="45"/>
      <c r="BR160" s="45"/>
      <c r="BS160" s="46"/>
      <c r="BT160" s="36">
        <v>1</v>
      </c>
      <c r="BU160" s="36"/>
      <c r="BV160" s="36"/>
      <c r="BW160" s="36"/>
      <c r="BX160" s="36"/>
      <c r="BY160" s="36"/>
      <c r="BZ160" s="36"/>
      <c r="CA160" s="36"/>
      <c r="CB160" s="36"/>
      <c r="CC160" s="36"/>
      <c r="CD160" s="36"/>
      <c r="CE160" s="36"/>
      <c r="CF160" s="36"/>
      <c r="CG160" s="36"/>
      <c r="CH160" s="36"/>
      <c r="CI160" s="36"/>
      <c r="CJ160" s="33">
        <v>0</v>
      </c>
      <c r="CK160" s="33"/>
      <c r="CL160" s="33"/>
      <c r="CM160" s="33"/>
      <c r="CN160" s="33"/>
      <c r="CO160" s="33"/>
      <c r="CP160" s="33"/>
      <c r="CQ160" s="33"/>
      <c r="CR160" s="33"/>
      <c r="CS160" s="33"/>
      <c r="CT160" s="33"/>
      <c r="CU160" s="33"/>
      <c r="CV160" s="33"/>
      <c r="CW160" s="33"/>
      <c r="CX160" s="33"/>
      <c r="CY160" s="33"/>
      <c r="CZ160" s="33"/>
      <c r="DA160" s="33"/>
    </row>
    <row r="161" spans="1:105" s="2" customFormat="1" ht="15" customHeight="1" x14ac:dyDescent="0.25">
      <c r="A161" s="34" t="s">
        <v>149</v>
      </c>
      <c r="B161" s="34"/>
      <c r="C161" s="34"/>
      <c r="D161" s="34"/>
      <c r="E161" s="34"/>
      <c r="F161" s="34"/>
      <c r="G161" s="34"/>
      <c r="H161" s="44" t="s">
        <v>154</v>
      </c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  <c r="BP161" s="45"/>
      <c r="BQ161" s="45"/>
      <c r="BR161" s="45"/>
      <c r="BS161" s="46"/>
      <c r="BT161" s="36">
        <v>1</v>
      </c>
      <c r="BU161" s="36"/>
      <c r="BV161" s="36"/>
      <c r="BW161" s="36"/>
      <c r="BX161" s="36"/>
      <c r="BY161" s="36"/>
      <c r="BZ161" s="36"/>
      <c r="CA161" s="36"/>
      <c r="CB161" s="36"/>
      <c r="CC161" s="36"/>
      <c r="CD161" s="36"/>
      <c r="CE161" s="36"/>
      <c r="CF161" s="36"/>
      <c r="CG161" s="36"/>
      <c r="CH161" s="36"/>
      <c r="CI161" s="36"/>
      <c r="CJ161" s="33">
        <v>0</v>
      </c>
      <c r="CK161" s="33"/>
      <c r="CL161" s="33"/>
      <c r="CM161" s="33"/>
      <c r="CN161" s="33"/>
      <c r="CO161" s="33"/>
      <c r="CP161" s="33"/>
      <c r="CQ161" s="33"/>
      <c r="CR161" s="33"/>
      <c r="CS161" s="33"/>
      <c r="CT161" s="33"/>
      <c r="CU161" s="33"/>
      <c r="CV161" s="33"/>
      <c r="CW161" s="33"/>
      <c r="CX161" s="33"/>
      <c r="CY161" s="33"/>
      <c r="CZ161" s="33"/>
      <c r="DA161" s="33"/>
    </row>
    <row r="162" spans="1:105" s="2" customFormat="1" ht="15" customHeight="1" x14ac:dyDescent="0.25">
      <c r="A162" s="34" t="s">
        <v>153</v>
      </c>
      <c r="B162" s="34"/>
      <c r="C162" s="34"/>
      <c r="D162" s="34"/>
      <c r="E162" s="34"/>
      <c r="F162" s="34"/>
      <c r="G162" s="34"/>
      <c r="H162" s="44" t="s">
        <v>152</v>
      </c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  <c r="BP162" s="45"/>
      <c r="BQ162" s="45"/>
      <c r="BR162" s="45"/>
      <c r="BS162" s="46"/>
      <c r="BT162" s="36">
        <v>1</v>
      </c>
      <c r="BU162" s="36"/>
      <c r="BV162" s="36"/>
      <c r="BW162" s="36"/>
      <c r="BX162" s="36"/>
      <c r="BY162" s="36"/>
      <c r="BZ162" s="36"/>
      <c r="CA162" s="36"/>
      <c r="CB162" s="36"/>
      <c r="CC162" s="36"/>
      <c r="CD162" s="36"/>
      <c r="CE162" s="36"/>
      <c r="CF162" s="36"/>
      <c r="CG162" s="36"/>
      <c r="CH162" s="36"/>
      <c r="CI162" s="36"/>
      <c r="CJ162" s="33">
        <v>2000</v>
      </c>
      <c r="CK162" s="33"/>
      <c r="CL162" s="33"/>
      <c r="CM162" s="33"/>
      <c r="CN162" s="33"/>
      <c r="CO162" s="33"/>
      <c r="CP162" s="33"/>
      <c r="CQ162" s="33"/>
      <c r="CR162" s="33"/>
      <c r="CS162" s="33"/>
      <c r="CT162" s="33"/>
      <c r="CU162" s="33"/>
      <c r="CV162" s="33"/>
      <c r="CW162" s="33"/>
      <c r="CX162" s="33"/>
      <c r="CY162" s="33"/>
      <c r="CZ162" s="33"/>
      <c r="DA162" s="33"/>
    </row>
    <row r="163" spans="1:105" s="2" customFormat="1" ht="15" customHeight="1" x14ac:dyDescent="0.25">
      <c r="A163" s="34" t="s">
        <v>174</v>
      </c>
      <c r="B163" s="34"/>
      <c r="C163" s="34"/>
      <c r="D163" s="34"/>
      <c r="E163" s="34"/>
      <c r="F163" s="34"/>
      <c r="G163" s="34"/>
      <c r="H163" s="44" t="s">
        <v>177</v>
      </c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  <c r="BP163" s="45"/>
      <c r="BQ163" s="45"/>
      <c r="BR163" s="45"/>
      <c r="BS163" s="46"/>
      <c r="BT163" s="36">
        <v>1</v>
      </c>
      <c r="BU163" s="36"/>
      <c r="BV163" s="36"/>
      <c r="BW163" s="36"/>
      <c r="BX163" s="36"/>
      <c r="BY163" s="36"/>
      <c r="BZ163" s="36"/>
      <c r="CA163" s="36"/>
      <c r="CB163" s="36"/>
      <c r="CC163" s="36"/>
      <c r="CD163" s="36"/>
      <c r="CE163" s="36"/>
      <c r="CF163" s="36"/>
      <c r="CG163" s="36"/>
      <c r="CH163" s="36"/>
      <c r="CI163" s="36"/>
      <c r="CJ163" s="33">
        <v>166000</v>
      </c>
      <c r="CK163" s="33"/>
      <c r="CL163" s="33"/>
      <c r="CM163" s="33"/>
      <c r="CN163" s="33"/>
      <c r="CO163" s="33"/>
      <c r="CP163" s="33"/>
      <c r="CQ163" s="33"/>
      <c r="CR163" s="33"/>
      <c r="CS163" s="33"/>
      <c r="CT163" s="33"/>
      <c r="CU163" s="33"/>
      <c r="CV163" s="33"/>
      <c r="CW163" s="33"/>
      <c r="CX163" s="33"/>
      <c r="CY163" s="33"/>
      <c r="CZ163" s="33"/>
      <c r="DA163" s="33"/>
    </row>
    <row r="164" spans="1:105" s="2" customFormat="1" ht="15" customHeight="1" x14ac:dyDescent="0.25">
      <c r="A164" s="34" t="s">
        <v>176</v>
      </c>
      <c r="B164" s="34"/>
      <c r="C164" s="34"/>
      <c r="D164" s="34"/>
      <c r="E164" s="34"/>
      <c r="F164" s="34"/>
      <c r="G164" s="34"/>
      <c r="H164" s="44" t="s">
        <v>175</v>
      </c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  <c r="BP164" s="45"/>
      <c r="BQ164" s="45"/>
      <c r="BR164" s="45"/>
      <c r="BS164" s="46"/>
      <c r="BT164" s="36">
        <v>1</v>
      </c>
      <c r="BU164" s="36"/>
      <c r="BV164" s="36"/>
      <c r="BW164" s="36"/>
      <c r="BX164" s="36"/>
      <c r="BY164" s="36"/>
      <c r="BZ164" s="36"/>
      <c r="CA164" s="36"/>
      <c r="CB164" s="36"/>
      <c r="CC164" s="36"/>
      <c r="CD164" s="36"/>
      <c r="CE164" s="36"/>
      <c r="CF164" s="36"/>
      <c r="CG164" s="36"/>
      <c r="CH164" s="36"/>
      <c r="CI164" s="36"/>
      <c r="CJ164" s="33">
        <v>0</v>
      </c>
      <c r="CK164" s="33"/>
      <c r="CL164" s="33"/>
      <c r="CM164" s="33"/>
      <c r="CN164" s="33"/>
      <c r="CO164" s="33"/>
      <c r="CP164" s="33"/>
      <c r="CQ164" s="33"/>
      <c r="CR164" s="33"/>
      <c r="CS164" s="33"/>
      <c r="CT164" s="33"/>
      <c r="CU164" s="33"/>
      <c r="CV164" s="33"/>
      <c r="CW164" s="33"/>
      <c r="CX164" s="33"/>
      <c r="CY164" s="33"/>
      <c r="CZ164" s="33"/>
      <c r="DA164" s="33"/>
    </row>
    <row r="165" spans="1:105" s="2" customFormat="1" ht="15" customHeight="1" x14ac:dyDescent="0.25">
      <c r="A165" s="34"/>
      <c r="B165" s="34"/>
      <c r="C165" s="34"/>
      <c r="D165" s="34"/>
      <c r="E165" s="34"/>
      <c r="F165" s="34"/>
      <c r="G165" s="34"/>
      <c r="H165" s="48" t="s">
        <v>15</v>
      </c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49"/>
      <c r="BN165" s="49"/>
      <c r="BO165" s="49"/>
      <c r="BP165" s="49"/>
      <c r="BQ165" s="49"/>
      <c r="BR165" s="49"/>
      <c r="BS165" s="50"/>
      <c r="BT165" s="36" t="s">
        <v>16</v>
      </c>
      <c r="BU165" s="36"/>
      <c r="BV165" s="36"/>
      <c r="BW165" s="36"/>
      <c r="BX165" s="36"/>
      <c r="BY165" s="36"/>
      <c r="BZ165" s="36"/>
      <c r="CA165" s="36"/>
      <c r="CB165" s="36"/>
      <c r="CC165" s="36"/>
      <c r="CD165" s="36"/>
      <c r="CE165" s="36"/>
      <c r="CF165" s="36"/>
      <c r="CG165" s="36"/>
      <c r="CH165" s="36"/>
      <c r="CI165" s="36"/>
      <c r="CJ165" s="33">
        <f>SUM(CJ155:DA164)</f>
        <v>376900</v>
      </c>
      <c r="CK165" s="33"/>
      <c r="CL165" s="33"/>
      <c r="CM165" s="33"/>
      <c r="CN165" s="33"/>
      <c r="CO165" s="33"/>
      <c r="CP165" s="33"/>
      <c r="CQ165" s="33"/>
      <c r="CR165" s="33"/>
      <c r="CS165" s="33"/>
      <c r="CT165" s="33"/>
      <c r="CU165" s="33"/>
      <c r="CV165" s="33"/>
      <c r="CW165" s="33"/>
      <c r="CX165" s="33"/>
      <c r="CY165" s="33"/>
      <c r="CZ165" s="33"/>
      <c r="DA165" s="33"/>
    </row>
    <row r="166" spans="1:105" s="2" customFormat="1" ht="12" customHeight="1" x14ac:dyDescent="0.25"/>
    <row r="167" spans="1:105" s="4" customFormat="1" ht="28.5" customHeight="1" x14ac:dyDescent="0.2">
      <c r="A167" s="56" t="s">
        <v>96</v>
      </c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6"/>
      <c r="AB167" s="56"/>
      <c r="AC167" s="56"/>
      <c r="AD167" s="56"/>
      <c r="AE167" s="56"/>
      <c r="AF167" s="56"/>
      <c r="AG167" s="56"/>
      <c r="AH167" s="56"/>
      <c r="AI167" s="56"/>
      <c r="AJ167" s="56"/>
      <c r="AK167" s="56"/>
      <c r="AL167" s="56"/>
      <c r="AM167" s="56"/>
      <c r="AN167" s="56"/>
      <c r="AO167" s="56"/>
      <c r="AP167" s="56"/>
      <c r="AQ167" s="56"/>
      <c r="AR167" s="56"/>
      <c r="AS167" s="56"/>
      <c r="AT167" s="56"/>
      <c r="AU167" s="56"/>
      <c r="AV167" s="56"/>
      <c r="AW167" s="56"/>
      <c r="AX167" s="56"/>
      <c r="AY167" s="56"/>
      <c r="AZ167" s="56"/>
      <c r="BA167" s="56"/>
      <c r="BB167" s="56"/>
      <c r="BC167" s="56"/>
      <c r="BD167" s="56"/>
      <c r="BE167" s="56"/>
      <c r="BF167" s="56"/>
      <c r="BG167" s="56"/>
      <c r="BH167" s="56"/>
      <c r="BI167" s="56"/>
      <c r="BJ167" s="56"/>
      <c r="BK167" s="56"/>
      <c r="BL167" s="56"/>
      <c r="BM167" s="56"/>
      <c r="BN167" s="56"/>
      <c r="BO167" s="56"/>
      <c r="BP167" s="56"/>
      <c r="BQ167" s="56"/>
      <c r="BR167" s="56"/>
      <c r="BS167" s="56"/>
      <c r="BT167" s="56"/>
      <c r="BU167" s="56"/>
      <c r="BV167" s="56"/>
      <c r="BW167" s="56"/>
      <c r="BX167" s="56"/>
      <c r="BY167" s="56"/>
      <c r="BZ167" s="56"/>
      <c r="CA167" s="56"/>
      <c r="CB167" s="56"/>
      <c r="CC167" s="56"/>
      <c r="CD167" s="56"/>
      <c r="CE167" s="56"/>
      <c r="CF167" s="56"/>
      <c r="CG167" s="56"/>
      <c r="CH167" s="56"/>
      <c r="CI167" s="56"/>
      <c r="CJ167" s="56"/>
      <c r="CK167" s="56"/>
      <c r="CL167" s="56"/>
      <c r="CM167" s="56"/>
      <c r="CN167" s="56"/>
      <c r="CO167" s="56"/>
      <c r="CP167" s="56"/>
      <c r="CQ167" s="56"/>
      <c r="CR167" s="56"/>
      <c r="CS167" s="56"/>
      <c r="CT167" s="56"/>
      <c r="CU167" s="56"/>
      <c r="CV167" s="56"/>
      <c r="CW167" s="56"/>
      <c r="CX167" s="56"/>
      <c r="CY167" s="56"/>
      <c r="CZ167" s="56"/>
      <c r="DA167" s="56"/>
    </row>
    <row r="168" spans="1:105" s="2" customFormat="1" ht="10.5" customHeight="1" x14ac:dyDescent="0.25"/>
    <row r="169" spans="1:105" s="5" customFormat="1" ht="30" customHeight="1" x14ac:dyDescent="0.2">
      <c r="A169" s="41" t="s">
        <v>4</v>
      </c>
      <c r="B169" s="42"/>
      <c r="C169" s="42"/>
      <c r="D169" s="42"/>
      <c r="E169" s="42"/>
      <c r="F169" s="42"/>
      <c r="G169" s="43"/>
      <c r="H169" s="41" t="s">
        <v>64</v>
      </c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3"/>
      <c r="BD169" s="41" t="s">
        <v>86</v>
      </c>
      <c r="BE169" s="42"/>
      <c r="BF169" s="42"/>
      <c r="BG169" s="42"/>
      <c r="BH169" s="42"/>
      <c r="BI169" s="42"/>
      <c r="BJ169" s="42"/>
      <c r="BK169" s="42"/>
      <c r="BL169" s="42"/>
      <c r="BM169" s="42"/>
      <c r="BN169" s="42"/>
      <c r="BO169" s="42"/>
      <c r="BP169" s="42"/>
      <c r="BQ169" s="42"/>
      <c r="BR169" s="42"/>
      <c r="BS169" s="43"/>
      <c r="BT169" s="41" t="s">
        <v>97</v>
      </c>
      <c r="BU169" s="42"/>
      <c r="BV169" s="42"/>
      <c r="BW169" s="42"/>
      <c r="BX169" s="42"/>
      <c r="BY169" s="42"/>
      <c r="BZ169" s="42"/>
      <c r="CA169" s="42"/>
      <c r="CB169" s="42"/>
      <c r="CC169" s="42"/>
      <c r="CD169" s="42"/>
      <c r="CE169" s="42"/>
      <c r="CF169" s="42"/>
      <c r="CG169" s="42"/>
      <c r="CH169" s="42"/>
      <c r="CI169" s="43"/>
      <c r="CJ169" s="41" t="s">
        <v>98</v>
      </c>
      <c r="CK169" s="42"/>
      <c r="CL169" s="42"/>
      <c r="CM169" s="42"/>
      <c r="CN169" s="42"/>
      <c r="CO169" s="42"/>
      <c r="CP169" s="42"/>
      <c r="CQ169" s="42"/>
      <c r="CR169" s="42"/>
      <c r="CS169" s="42"/>
      <c r="CT169" s="42"/>
      <c r="CU169" s="42"/>
      <c r="CV169" s="42"/>
      <c r="CW169" s="42"/>
      <c r="CX169" s="42"/>
      <c r="CY169" s="42"/>
      <c r="CZ169" s="42"/>
      <c r="DA169" s="43"/>
    </row>
    <row r="170" spans="1:105" s="6" customFormat="1" x14ac:dyDescent="0.2">
      <c r="A170" s="47"/>
      <c r="B170" s="47"/>
      <c r="C170" s="47"/>
      <c r="D170" s="47"/>
      <c r="E170" s="47"/>
      <c r="F170" s="47"/>
      <c r="G170" s="47"/>
      <c r="H170" s="47">
        <v>1</v>
      </c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7"/>
      <c r="AL170" s="47"/>
      <c r="AM170" s="47"/>
      <c r="AN170" s="47"/>
      <c r="AO170" s="47"/>
      <c r="AP170" s="47"/>
      <c r="AQ170" s="47"/>
      <c r="AR170" s="47"/>
      <c r="AS170" s="47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>
        <v>2</v>
      </c>
      <c r="BE170" s="47"/>
      <c r="BF170" s="47"/>
      <c r="BG170" s="47"/>
      <c r="BH170" s="47"/>
      <c r="BI170" s="47"/>
      <c r="BJ170" s="47"/>
      <c r="BK170" s="47"/>
      <c r="BL170" s="47"/>
      <c r="BM170" s="47"/>
      <c r="BN170" s="47"/>
      <c r="BO170" s="47"/>
      <c r="BP170" s="47"/>
      <c r="BQ170" s="47"/>
      <c r="BR170" s="47"/>
      <c r="BS170" s="47"/>
      <c r="BT170" s="47">
        <v>3</v>
      </c>
      <c r="BU170" s="47"/>
      <c r="BV170" s="47"/>
      <c r="BW170" s="47"/>
      <c r="BX170" s="47"/>
      <c r="BY170" s="47"/>
      <c r="BZ170" s="47"/>
      <c r="CA170" s="47"/>
      <c r="CB170" s="47"/>
      <c r="CC170" s="47"/>
      <c r="CD170" s="47"/>
      <c r="CE170" s="47"/>
      <c r="CF170" s="47"/>
      <c r="CG170" s="47"/>
      <c r="CH170" s="47"/>
      <c r="CI170" s="47"/>
      <c r="CJ170" s="47">
        <v>4</v>
      </c>
      <c r="CK170" s="47"/>
      <c r="CL170" s="47"/>
      <c r="CM170" s="47"/>
      <c r="CN170" s="47"/>
      <c r="CO170" s="47"/>
      <c r="CP170" s="47"/>
      <c r="CQ170" s="47"/>
      <c r="CR170" s="47"/>
      <c r="CS170" s="47"/>
      <c r="CT170" s="47"/>
      <c r="CU170" s="47"/>
      <c r="CV170" s="47"/>
      <c r="CW170" s="47"/>
      <c r="CX170" s="47"/>
      <c r="CY170" s="47"/>
      <c r="CZ170" s="47"/>
      <c r="DA170" s="47"/>
    </row>
    <row r="171" spans="1:105" s="7" customFormat="1" ht="15" customHeight="1" x14ac:dyDescent="0.2">
      <c r="A171" s="34" t="s">
        <v>17</v>
      </c>
      <c r="B171" s="34"/>
      <c r="C171" s="34"/>
      <c r="D171" s="34"/>
      <c r="E171" s="34"/>
      <c r="F171" s="34"/>
      <c r="G171" s="34"/>
      <c r="H171" s="35" t="s">
        <v>130</v>
      </c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6">
        <v>483</v>
      </c>
      <c r="BE171" s="36"/>
      <c r="BF171" s="36"/>
      <c r="BG171" s="36"/>
      <c r="BH171" s="36"/>
      <c r="BI171" s="36"/>
      <c r="BJ171" s="36"/>
      <c r="BK171" s="36"/>
      <c r="BL171" s="36"/>
      <c r="BM171" s="36"/>
      <c r="BN171" s="36"/>
      <c r="BO171" s="36"/>
      <c r="BP171" s="36"/>
      <c r="BQ171" s="36"/>
      <c r="BR171" s="36"/>
      <c r="BS171" s="36"/>
      <c r="BT171" s="36">
        <v>1500</v>
      </c>
      <c r="BU171" s="36"/>
      <c r="BV171" s="36"/>
      <c r="BW171" s="36"/>
      <c r="BX171" s="36"/>
      <c r="BY171" s="36"/>
      <c r="BZ171" s="36"/>
      <c r="CA171" s="36"/>
      <c r="CB171" s="36"/>
      <c r="CC171" s="36"/>
      <c r="CD171" s="36"/>
      <c r="CE171" s="36"/>
      <c r="CF171" s="36"/>
      <c r="CG171" s="36"/>
      <c r="CH171" s="36"/>
      <c r="CI171" s="36"/>
      <c r="CJ171" s="33">
        <f>724700</f>
        <v>724700</v>
      </c>
      <c r="CK171" s="33"/>
      <c r="CL171" s="33"/>
      <c r="CM171" s="33"/>
      <c r="CN171" s="33"/>
      <c r="CO171" s="33"/>
      <c r="CP171" s="33"/>
      <c r="CQ171" s="33"/>
      <c r="CR171" s="33"/>
      <c r="CS171" s="33"/>
      <c r="CT171" s="33"/>
      <c r="CU171" s="33"/>
      <c r="CV171" s="33"/>
      <c r="CW171" s="33"/>
      <c r="CX171" s="33"/>
      <c r="CY171" s="33"/>
      <c r="CZ171" s="33"/>
      <c r="DA171" s="33"/>
    </row>
    <row r="172" spans="1:105" s="7" customFormat="1" ht="15" customHeight="1" x14ac:dyDescent="0.2">
      <c r="A172" s="34" t="s">
        <v>18</v>
      </c>
      <c r="B172" s="34"/>
      <c r="C172" s="34"/>
      <c r="D172" s="34"/>
      <c r="E172" s="34"/>
      <c r="F172" s="34"/>
      <c r="G172" s="34"/>
      <c r="H172" s="35" t="s">
        <v>131</v>
      </c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  <c r="AR172" s="35"/>
      <c r="AS172" s="35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6">
        <v>1180</v>
      </c>
      <c r="BE172" s="36"/>
      <c r="BF172" s="36"/>
      <c r="BG172" s="36"/>
      <c r="BH172" s="36"/>
      <c r="BI172" s="36"/>
      <c r="BJ172" s="36"/>
      <c r="BK172" s="36"/>
      <c r="BL172" s="36"/>
      <c r="BM172" s="36"/>
      <c r="BN172" s="36"/>
      <c r="BO172" s="36"/>
      <c r="BP172" s="36"/>
      <c r="BQ172" s="36"/>
      <c r="BR172" s="36"/>
      <c r="BS172" s="36"/>
      <c r="BT172" s="36">
        <v>55</v>
      </c>
      <c r="BU172" s="36"/>
      <c r="BV172" s="36"/>
      <c r="BW172" s="36"/>
      <c r="BX172" s="36"/>
      <c r="BY172" s="36"/>
      <c r="BZ172" s="36"/>
      <c r="CA172" s="36"/>
      <c r="CB172" s="36"/>
      <c r="CC172" s="36"/>
      <c r="CD172" s="36"/>
      <c r="CE172" s="36"/>
      <c r="CF172" s="36"/>
      <c r="CG172" s="36"/>
      <c r="CH172" s="36"/>
      <c r="CI172" s="36"/>
      <c r="CJ172" s="33">
        <v>65300</v>
      </c>
      <c r="CK172" s="33"/>
      <c r="CL172" s="33"/>
      <c r="CM172" s="33"/>
      <c r="CN172" s="33"/>
      <c r="CO172" s="33"/>
      <c r="CP172" s="33"/>
      <c r="CQ172" s="33"/>
      <c r="CR172" s="33"/>
      <c r="CS172" s="33"/>
      <c r="CT172" s="33"/>
      <c r="CU172" s="33"/>
      <c r="CV172" s="33"/>
      <c r="CW172" s="33"/>
      <c r="CX172" s="33"/>
      <c r="CY172" s="33"/>
      <c r="CZ172" s="33"/>
      <c r="DA172" s="33"/>
    </row>
    <row r="173" spans="1:105" s="7" customFormat="1" ht="15" customHeight="1" x14ac:dyDescent="0.2">
      <c r="A173" s="34" t="s">
        <v>19</v>
      </c>
      <c r="B173" s="34"/>
      <c r="C173" s="34"/>
      <c r="D173" s="34"/>
      <c r="E173" s="34"/>
      <c r="F173" s="34"/>
      <c r="G173" s="34"/>
      <c r="H173" s="35" t="s">
        <v>132</v>
      </c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  <c r="AR173" s="35"/>
      <c r="AS173" s="35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6"/>
      <c r="BE173" s="36"/>
      <c r="BF173" s="36"/>
      <c r="BG173" s="36"/>
      <c r="BH173" s="36"/>
      <c r="BI173" s="36"/>
      <c r="BJ173" s="36"/>
      <c r="BK173" s="36"/>
      <c r="BL173" s="36"/>
      <c r="BM173" s="36"/>
      <c r="BN173" s="36"/>
      <c r="BO173" s="36"/>
      <c r="BP173" s="36"/>
      <c r="BQ173" s="36"/>
      <c r="BR173" s="36"/>
      <c r="BS173" s="36"/>
      <c r="BT173" s="36"/>
      <c r="BU173" s="36"/>
      <c r="BV173" s="36"/>
      <c r="BW173" s="36"/>
      <c r="BX173" s="36"/>
      <c r="BY173" s="36"/>
      <c r="BZ173" s="36"/>
      <c r="CA173" s="36"/>
      <c r="CB173" s="36"/>
      <c r="CC173" s="36"/>
      <c r="CD173" s="36"/>
      <c r="CE173" s="36"/>
      <c r="CF173" s="36"/>
      <c r="CG173" s="36"/>
      <c r="CH173" s="36"/>
      <c r="CI173" s="36"/>
      <c r="CJ173" s="33"/>
      <c r="CK173" s="33"/>
      <c r="CL173" s="33"/>
      <c r="CM173" s="33"/>
      <c r="CN173" s="33"/>
      <c r="CO173" s="33"/>
      <c r="CP173" s="33"/>
      <c r="CQ173" s="33"/>
      <c r="CR173" s="33"/>
      <c r="CS173" s="33"/>
      <c r="CT173" s="33"/>
      <c r="CU173" s="33"/>
      <c r="CV173" s="33"/>
      <c r="CW173" s="33"/>
      <c r="CX173" s="33"/>
      <c r="CY173" s="33"/>
      <c r="CZ173" s="33"/>
      <c r="DA173" s="33"/>
    </row>
    <row r="174" spans="1:105" s="7" customFormat="1" ht="15" customHeight="1" x14ac:dyDescent="0.2">
      <c r="A174" s="34" t="s">
        <v>23</v>
      </c>
      <c r="B174" s="34"/>
      <c r="C174" s="34"/>
      <c r="D174" s="34"/>
      <c r="E174" s="34"/>
      <c r="F174" s="34"/>
      <c r="G174" s="34"/>
      <c r="H174" s="35" t="s">
        <v>137</v>
      </c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6"/>
      <c r="BE174" s="36"/>
      <c r="BF174" s="36"/>
      <c r="BG174" s="36"/>
      <c r="BH174" s="36"/>
      <c r="BI174" s="36"/>
      <c r="BJ174" s="36"/>
      <c r="BK174" s="36"/>
      <c r="BL174" s="36"/>
      <c r="BM174" s="36"/>
      <c r="BN174" s="36"/>
      <c r="BO174" s="36"/>
      <c r="BP174" s="36"/>
      <c r="BQ174" s="36"/>
      <c r="BR174" s="36"/>
      <c r="BS174" s="36"/>
      <c r="BT174" s="36"/>
      <c r="BU174" s="36"/>
      <c r="BV174" s="36"/>
      <c r="BW174" s="36"/>
      <c r="BX174" s="36"/>
      <c r="BY174" s="36"/>
      <c r="BZ174" s="36"/>
      <c r="CA174" s="36"/>
      <c r="CB174" s="36"/>
      <c r="CC174" s="36"/>
      <c r="CD174" s="36"/>
      <c r="CE174" s="36"/>
      <c r="CF174" s="36"/>
      <c r="CG174" s="36"/>
      <c r="CH174" s="36"/>
      <c r="CI174" s="36"/>
      <c r="CJ174" s="33">
        <v>5000</v>
      </c>
      <c r="CK174" s="33"/>
      <c r="CL174" s="33"/>
      <c r="CM174" s="33"/>
      <c r="CN174" s="33"/>
      <c r="CO174" s="33"/>
      <c r="CP174" s="33"/>
      <c r="CQ174" s="33"/>
      <c r="CR174" s="33"/>
      <c r="CS174" s="33"/>
      <c r="CT174" s="33"/>
      <c r="CU174" s="33"/>
      <c r="CV174" s="33"/>
      <c r="CW174" s="33"/>
      <c r="CX174" s="33"/>
      <c r="CY174" s="33"/>
      <c r="CZ174" s="33"/>
      <c r="DA174" s="33"/>
    </row>
    <row r="175" spans="1:105" s="7" customFormat="1" ht="15" customHeight="1" x14ac:dyDescent="0.2">
      <c r="A175" s="34"/>
      <c r="B175" s="34"/>
      <c r="C175" s="34"/>
      <c r="D175" s="34"/>
      <c r="E175" s="34"/>
      <c r="F175" s="34"/>
      <c r="G175" s="34"/>
      <c r="H175" s="52" t="s">
        <v>15</v>
      </c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3"/>
      <c r="BD175" s="36"/>
      <c r="BE175" s="36"/>
      <c r="BF175" s="36"/>
      <c r="BG175" s="36"/>
      <c r="BH175" s="36"/>
      <c r="BI175" s="36"/>
      <c r="BJ175" s="36"/>
      <c r="BK175" s="36"/>
      <c r="BL175" s="36"/>
      <c r="BM175" s="36"/>
      <c r="BN175" s="36"/>
      <c r="BO175" s="36"/>
      <c r="BP175" s="36"/>
      <c r="BQ175" s="36"/>
      <c r="BR175" s="36"/>
      <c r="BS175" s="36"/>
      <c r="BT175" s="36" t="s">
        <v>16</v>
      </c>
      <c r="BU175" s="36"/>
      <c r="BV175" s="36"/>
      <c r="BW175" s="36"/>
      <c r="BX175" s="36"/>
      <c r="BY175" s="36"/>
      <c r="BZ175" s="36"/>
      <c r="CA175" s="36"/>
      <c r="CB175" s="36"/>
      <c r="CC175" s="36"/>
      <c r="CD175" s="36"/>
      <c r="CE175" s="36"/>
      <c r="CF175" s="36"/>
      <c r="CG175" s="36"/>
      <c r="CH175" s="36"/>
      <c r="CI175" s="36"/>
      <c r="CJ175" s="33">
        <f>CJ171+CJ172+CJ174</f>
        <v>795000</v>
      </c>
      <c r="CK175" s="33"/>
      <c r="CL175" s="33"/>
      <c r="CM175" s="33"/>
      <c r="CN175" s="33"/>
      <c r="CO175" s="33"/>
      <c r="CP175" s="33"/>
      <c r="CQ175" s="33"/>
      <c r="CR175" s="33"/>
      <c r="CS175" s="33"/>
      <c r="CT175" s="33"/>
      <c r="CU175" s="33"/>
      <c r="CV175" s="33"/>
      <c r="CW175" s="33"/>
      <c r="CX175" s="33"/>
      <c r="CY175" s="33"/>
      <c r="CZ175" s="33"/>
      <c r="DA175" s="33"/>
    </row>
    <row r="177" spans="1:161" s="4" customFormat="1" ht="24.75" customHeight="1" x14ac:dyDescent="0.2">
      <c r="A177" s="8" t="s">
        <v>133</v>
      </c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54">
        <f>EO18+CJ27+CM54+CE78+CL107+CL126+CJ149+CJ165+CJ175+CJ67</f>
        <v>6242200</v>
      </c>
      <c r="BX177" s="55"/>
      <c r="BY177" s="55"/>
      <c r="BZ177" s="55"/>
      <c r="CA177" s="55"/>
      <c r="CB177" s="55"/>
      <c r="CC177" s="55"/>
      <c r="CD177" s="55"/>
      <c r="CE177" s="55"/>
      <c r="CF177" s="55"/>
      <c r="CG177" s="55"/>
      <c r="CH177" s="55"/>
      <c r="CI177" s="55"/>
      <c r="CJ177" s="55"/>
      <c r="CK177" s="55"/>
      <c r="CL177" s="55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  <c r="CY177" s="8"/>
      <c r="CZ177" s="8"/>
      <c r="DA177" s="8"/>
      <c r="DB177" s="8"/>
      <c r="DC177" s="8"/>
      <c r="DD177" s="8"/>
      <c r="DE177" s="8"/>
      <c r="DF177" s="8"/>
      <c r="DG177" s="8"/>
      <c r="DH177" s="8"/>
      <c r="DI177" s="8"/>
      <c r="DJ177" s="8"/>
      <c r="DK177" s="8"/>
      <c r="DL177" s="8"/>
      <c r="DM177" s="8"/>
      <c r="DN177" s="8"/>
      <c r="DO177" s="8"/>
      <c r="DP177" s="8"/>
      <c r="DQ177" s="8"/>
      <c r="DR177" s="8"/>
      <c r="DS177" s="8"/>
      <c r="DT177" s="8"/>
      <c r="DU177" s="8"/>
      <c r="DV177" s="8"/>
      <c r="DW177" s="8"/>
      <c r="DX177" s="8"/>
      <c r="DY177" s="8"/>
      <c r="DZ177" s="8"/>
      <c r="EA177" s="8"/>
      <c r="EB177" s="8"/>
      <c r="EC177" s="8"/>
      <c r="ED177" s="8"/>
      <c r="EE177" s="8"/>
      <c r="EF177" s="8"/>
      <c r="EG177" s="8"/>
      <c r="EH177" s="8"/>
      <c r="EI177" s="8"/>
      <c r="EJ177" s="8"/>
      <c r="EK177" s="8"/>
      <c r="EL177" s="8"/>
      <c r="EM177" s="8"/>
      <c r="EN177" s="8"/>
      <c r="EO177" s="8"/>
      <c r="EP177" s="8"/>
      <c r="EQ177" s="8"/>
      <c r="ER177" s="8"/>
      <c r="ES177" s="8"/>
      <c r="ET177" s="8"/>
      <c r="EU177" s="8"/>
      <c r="EV177" s="8"/>
      <c r="EW177" s="8"/>
      <c r="EX177" s="8"/>
      <c r="EY177" s="8"/>
      <c r="EZ177" s="8"/>
      <c r="FA177" s="8"/>
      <c r="FB177" s="8"/>
      <c r="FC177" s="8"/>
      <c r="FD177" s="8"/>
      <c r="FE177" s="8"/>
    </row>
    <row r="178" spans="1:161" ht="13.5" customHeight="1" x14ac:dyDescent="0.2">
      <c r="A178" s="37"/>
      <c r="B178" s="37"/>
      <c r="C178" s="37"/>
      <c r="D178" s="37"/>
      <c r="E178" s="37"/>
      <c r="F178" s="37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38"/>
      <c r="BJ178" s="38"/>
      <c r="BK178" s="38"/>
      <c r="BL178" s="38"/>
      <c r="BM178" s="38"/>
      <c r="BN178" s="38"/>
      <c r="BO178" s="38"/>
      <c r="BP178" s="38"/>
      <c r="BQ178" s="38"/>
      <c r="BR178" s="38"/>
      <c r="BS178" s="38"/>
      <c r="BT178" s="38"/>
      <c r="BU178" s="38"/>
      <c r="BV178" s="38"/>
      <c r="BW178" s="39"/>
      <c r="BX178" s="39"/>
      <c r="BY178" s="39"/>
      <c r="BZ178" s="39"/>
      <c r="CA178" s="39"/>
      <c r="CB178" s="39"/>
      <c r="CC178" s="39"/>
      <c r="CD178" s="39"/>
      <c r="CE178" s="39"/>
      <c r="CF178" s="39"/>
      <c r="CG178" s="39"/>
      <c r="CH178" s="39"/>
      <c r="CI178" s="39"/>
      <c r="CJ178" s="39"/>
      <c r="CK178" s="39"/>
      <c r="CL178" s="39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  <c r="CW178" s="13"/>
      <c r="CX178" s="13"/>
      <c r="CY178" s="13"/>
      <c r="CZ178" s="13"/>
      <c r="DA178" s="13"/>
    </row>
    <row r="179" spans="1:161" ht="13.5" customHeight="1" x14ac:dyDescent="0.2">
      <c r="A179" s="37"/>
      <c r="B179" s="37"/>
      <c r="C179" s="37"/>
      <c r="D179" s="37"/>
      <c r="E179" s="37"/>
      <c r="F179" s="37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  <c r="BM179" s="38"/>
      <c r="BN179" s="38"/>
      <c r="BO179" s="38"/>
      <c r="BP179" s="38"/>
      <c r="BQ179" s="38"/>
      <c r="BR179" s="38"/>
      <c r="BS179" s="38"/>
      <c r="BT179" s="38"/>
      <c r="BU179" s="38"/>
      <c r="BV179" s="38"/>
      <c r="BW179" s="39"/>
      <c r="BX179" s="39"/>
      <c r="BY179" s="39"/>
      <c r="BZ179" s="39"/>
      <c r="CA179" s="39"/>
      <c r="CB179" s="39"/>
      <c r="CC179" s="39"/>
      <c r="CD179" s="39"/>
      <c r="CE179" s="39"/>
      <c r="CF179" s="39"/>
      <c r="CG179" s="39"/>
      <c r="CH179" s="39"/>
      <c r="CI179" s="39"/>
      <c r="CJ179" s="39"/>
      <c r="CK179" s="39"/>
      <c r="CL179" s="39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</row>
    <row r="180" spans="1:161" ht="13.5" customHeight="1" x14ac:dyDescent="0.2">
      <c r="A180" s="37"/>
      <c r="B180" s="37"/>
      <c r="C180" s="37"/>
      <c r="D180" s="37"/>
      <c r="E180" s="37"/>
      <c r="F180" s="37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  <c r="BM180" s="38"/>
      <c r="BN180" s="38"/>
      <c r="BO180" s="38"/>
      <c r="BP180" s="38"/>
      <c r="BQ180" s="38"/>
      <c r="BR180" s="38"/>
      <c r="BS180" s="38"/>
      <c r="BT180" s="38"/>
      <c r="BU180" s="38"/>
      <c r="BV180" s="38"/>
      <c r="BW180" s="39"/>
      <c r="BX180" s="39"/>
      <c r="BY180" s="39"/>
      <c r="BZ180" s="39"/>
      <c r="CA180" s="39"/>
      <c r="CB180" s="39"/>
      <c r="CC180" s="39"/>
      <c r="CD180" s="39"/>
      <c r="CE180" s="39"/>
      <c r="CF180" s="39"/>
      <c r="CG180" s="39"/>
      <c r="CH180" s="39"/>
      <c r="CI180" s="39"/>
      <c r="CJ180" s="39"/>
      <c r="CK180" s="39"/>
      <c r="CL180" s="39"/>
      <c r="CM180" s="13"/>
      <c r="CN180" s="13"/>
      <c r="CO180" s="13"/>
      <c r="CP180" s="13"/>
      <c r="CQ180" s="13"/>
      <c r="CR180" s="13"/>
      <c r="CS180" s="13"/>
      <c r="CT180" s="13"/>
      <c r="CU180" s="13"/>
      <c r="CV180" s="13"/>
      <c r="CW180" s="13"/>
      <c r="CX180" s="13"/>
      <c r="CY180" s="13"/>
      <c r="CZ180" s="13"/>
      <c r="DA180" s="13"/>
    </row>
  </sheetData>
  <mergeCells count="666">
    <mergeCell ref="A147:G147"/>
    <mergeCell ref="H147:BC147"/>
    <mergeCell ref="BD147:BS147"/>
    <mergeCell ref="BT147:CI147"/>
    <mergeCell ref="CJ147:DA147"/>
    <mergeCell ref="A163:G163"/>
    <mergeCell ref="H162:BS162"/>
    <mergeCell ref="BT162:CI162"/>
    <mergeCell ref="CJ162:DA162"/>
    <mergeCell ref="H161:BS161"/>
    <mergeCell ref="BT161:CI161"/>
    <mergeCell ref="CJ161:DA161"/>
    <mergeCell ref="A145:G145"/>
    <mergeCell ref="H145:BC145"/>
    <mergeCell ref="BD145:BS145"/>
    <mergeCell ref="BT145:CI145"/>
    <mergeCell ref="CJ145:DA145"/>
    <mergeCell ref="A158:G158"/>
    <mergeCell ref="H158:BS158"/>
    <mergeCell ref="BT158:CI158"/>
    <mergeCell ref="CJ158:DA158"/>
    <mergeCell ref="A162:G162"/>
    <mergeCell ref="H163:BS163"/>
    <mergeCell ref="BT163:CI163"/>
    <mergeCell ref="CJ163:DA163"/>
    <mergeCell ref="A146:G146"/>
    <mergeCell ref="H146:BC146"/>
    <mergeCell ref="BD146:BS146"/>
    <mergeCell ref="BT146:CI146"/>
    <mergeCell ref="CJ173:DA173"/>
    <mergeCell ref="AV2:FE2"/>
    <mergeCell ref="CL120:DA120"/>
    <mergeCell ref="CL105:DA105"/>
    <mergeCell ref="BV122:CK122"/>
    <mergeCell ref="CL122:DA122"/>
    <mergeCell ref="BV106:CK106"/>
    <mergeCell ref="CL106:DA106"/>
    <mergeCell ref="AP106:BE106"/>
    <mergeCell ref="BF106:BU106"/>
    <mergeCell ref="AP105:BE105"/>
    <mergeCell ref="BF105:BU105"/>
    <mergeCell ref="BV105:CK105"/>
    <mergeCell ref="EO18:FE18"/>
    <mergeCell ref="EO16:FE16"/>
    <mergeCell ref="CQ18:DH18"/>
    <mergeCell ref="CQ15:DH15"/>
    <mergeCell ref="DI15:DX15"/>
    <mergeCell ref="DY15:EN15"/>
    <mergeCell ref="EO17:FE17"/>
    <mergeCell ref="DI18:DX18"/>
    <mergeCell ref="CJ66:DA66"/>
    <mergeCell ref="BD26:BS26"/>
    <mergeCell ref="BT26:CI26"/>
    <mergeCell ref="A105:G105"/>
    <mergeCell ref="H105:AO105"/>
    <mergeCell ref="A125:G125"/>
    <mergeCell ref="H125:AO125"/>
    <mergeCell ref="A173:G173"/>
    <mergeCell ref="H173:BC173"/>
    <mergeCell ref="BD173:BS173"/>
    <mergeCell ref="BT173:CI173"/>
    <mergeCell ref="BD170:BS170"/>
    <mergeCell ref="BT170:CI170"/>
    <mergeCell ref="BT172:CI172"/>
    <mergeCell ref="A164:G164"/>
    <mergeCell ref="A123:G123"/>
    <mergeCell ref="H123:AO123"/>
    <mergeCell ref="AP123:BE123"/>
    <mergeCell ref="BF123:BU123"/>
    <mergeCell ref="BV123:CK123"/>
    <mergeCell ref="A106:G106"/>
    <mergeCell ref="H106:AO106"/>
    <mergeCell ref="A156:G156"/>
    <mergeCell ref="H156:BS156"/>
    <mergeCell ref="BT156:CI156"/>
    <mergeCell ref="BD169:BS169"/>
    <mergeCell ref="BT169:CI169"/>
    <mergeCell ref="A24:F24"/>
    <mergeCell ref="A25:F25"/>
    <mergeCell ref="G25:AD25"/>
    <mergeCell ref="AE25:BC25"/>
    <mergeCell ref="BD25:BS25"/>
    <mergeCell ref="A18:X18"/>
    <mergeCell ref="Y18:AN18"/>
    <mergeCell ref="AO18:BE18"/>
    <mergeCell ref="BF18:BW18"/>
    <mergeCell ref="G24:AD24"/>
    <mergeCell ref="AE24:BC24"/>
    <mergeCell ref="BD24:BS24"/>
    <mergeCell ref="BT24:CI24"/>
    <mergeCell ref="BT25:CI25"/>
    <mergeCell ref="A23:F23"/>
    <mergeCell ref="G23:AD23"/>
    <mergeCell ref="AE23:BC23"/>
    <mergeCell ref="BD23:BS23"/>
    <mergeCell ref="BT23:CI23"/>
    <mergeCell ref="BX18:CP18"/>
    <mergeCell ref="Y17:AN17"/>
    <mergeCell ref="AO17:BE17"/>
    <mergeCell ref="BF17:BW17"/>
    <mergeCell ref="BX17:CP17"/>
    <mergeCell ref="CQ17:DH17"/>
    <mergeCell ref="DI17:DX17"/>
    <mergeCell ref="DY17:EN17"/>
    <mergeCell ref="CJ156:DA156"/>
    <mergeCell ref="H169:BC169"/>
    <mergeCell ref="BT143:CI143"/>
    <mergeCell ref="CJ143:DA143"/>
    <mergeCell ref="CL123:DA123"/>
    <mergeCell ref="AP125:BE125"/>
    <mergeCell ref="BF125:BU125"/>
    <mergeCell ref="BV125:CK125"/>
    <mergeCell ref="CL125:DA125"/>
    <mergeCell ref="BD76:BS76"/>
    <mergeCell ref="BT76:CD76"/>
    <mergeCell ref="CE76:DA76"/>
    <mergeCell ref="CE72:DA72"/>
    <mergeCell ref="CJ67:DA67"/>
    <mergeCell ref="CJ23:DA23"/>
    <mergeCell ref="CJ25:DA25"/>
    <mergeCell ref="CJ24:DA24"/>
    <mergeCell ref="A29:DA29"/>
    <mergeCell ref="A31:F31"/>
    <mergeCell ref="G31:AD31"/>
    <mergeCell ref="AE31:AY31"/>
    <mergeCell ref="CJ34:DA34"/>
    <mergeCell ref="A35:F35"/>
    <mergeCell ref="G35:AD35"/>
    <mergeCell ref="AE35:AY35"/>
    <mergeCell ref="AZ35:BQ35"/>
    <mergeCell ref="BR35:CI35"/>
    <mergeCell ref="CJ35:DA35"/>
    <mergeCell ref="A75:G75"/>
    <mergeCell ref="H75:BC75"/>
    <mergeCell ref="BD75:BS75"/>
    <mergeCell ref="BT75:CD75"/>
    <mergeCell ref="CE75:DA75"/>
    <mergeCell ref="CJ170:DA170"/>
    <mergeCell ref="A167:DA167"/>
    <mergeCell ref="A169:G169"/>
    <mergeCell ref="A170:G170"/>
    <mergeCell ref="H170:BC170"/>
    <mergeCell ref="A122:G122"/>
    <mergeCell ref="H122:AO122"/>
    <mergeCell ref="AP122:BE122"/>
    <mergeCell ref="BF122:BU122"/>
    <mergeCell ref="A104:G104"/>
    <mergeCell ref="H104:AO104"/>
    <mergeCell ref="AP104:BE104"/>
    <mergeCell ref="BF104:BU104"/>
    <mergeCell ref="BV104:CK104"/>
    <mergeCell ref="CL104:DA104"/>
    <mergeCell ref="A121:G121"/>
    <mergeCell ref="H121:AO121"/>
    <mergeCell ref="AP121:BE121"/>
    <mergeCell ref="BF121:BU121"/>
    <mergeCell ref="A161:G161"/>
    <mergeCell ref="AV1:FE1"/>
    <mergeCell ref="A20:DZ20"/>
    <mergeCell ref="A175:G175"/>
    <mergeCell ref="H175:BC175"/>
    <mergeCell ref="BD175:BS175"/>
    <mergeCell ref="BT175:CI175"/>
    <mergeCell ref="CJ175:DA175"/>
    <mergeCell ref="A172:G172"/>
    <mergeCell ref="H172:BC172"/>
    <mergeCell ref="BD172:BS172"/>
    <mergeCell ref="CJ172:DA172"/>
    <mergeCell ref="A171:G171"/>
    <mergeCell ref="H171:BC171"/>
    <mergeCell ref="BD171:BS171"/>
    <mergeCell ref="BT171:CI171"/>
    <mergeCell ref="CJ171:DA171"/>
    <mergeCell ref="A74:G74"/>
    <mergeCell ref="H74:BC74"/>
    <mergeCell ref="BD74:BS74"/>
    <mergeCell ref="BT74:CD74"/>
    <mergeCell ref="CE74:DA74"/>
    <mergeCell ref="A76:G76"/>
    <mergeCell ref="H76:BC76"/>
    <mergeCell ref="CJ139:DA139"/>
    <mergeCell ref="A149:G149"/>
    <mergeCell ref="H149:BC149"/>
    <mergeCell ref="BD149:BS149"/>
    <mergeCell ref="BT149:CI149"/>
    <mergeCell ref="CJ149:DA149"/>
    <mergeCell ref="A148:G148"/>
    <mergeCell ref="H148:BC148"/>
    <mergeCell ref="BD148:BS148"/>
    <mergeCell ref="BT148:CI148"/>
    <mergeCell ref="CJ148:DA148"/>
    <mergeCell ref="A141:G141"/>
    <mergeCell ref="H141:BC141"/>
    <mergeCell ref="BD141:BS141"/>
    <mergeCell ref="BT141:CI141"/>
    <mergeCell ref="CJ141:DA141"/>
    <mergeCell ref="A142:G142"/>
    <mergeCell ref="H142:BC142"/>
    <mergeCell ref="BD142:BS142"/>
    <mergeCell ref="BT142:CI142"/>
    <mergeCell ref="CJ142:DA142"/>
    <mergeCell ref="A143:G143"/>
    <mergeCell ref="H143:BC143"/>
    <mergeCell ref="BD143:BS143"/>
    <mergeCell ref="CJ134:DA134"/>
    <mergeCell ref="A140:G140"/>
    <mergeCell ref="H140:BC140"/>
    <mergeCell ref="BD140:BS140"/>
    <mergeCell ref="BT140:CI140"/>
    <mergeCell ref="CJ140:DA140"/>
    <mergeCell ref="CJ138:DA138"/>
    <mergeCell ref="CJ133:DA133"/>
    <mergeCell ref="A132:G132"/>
    <mergeCell ref="H132:BC132"/>
    <mergeCell ref="BD132:BS132"/>
    <mergeCell ref="BT132:CI132"/>
    <mergeCell ref="CJ132:DA132"/>
    <mergeCell ref="A139:G139"/>
    <mergeCell ref="H139:BC139"/>
    <mergeCell ref="BD139:BS139"/>
    <mergeCell ref="BT139:CI139"/>
    <mergeCell ref="A134:G134"/>
    <mergeCell ref="H134:BC134"/>
    <mergeCell ref="BD134:BS134"/>
    <mergeCell ref="BT134:CI134"/>
    <mergeCell ref="A136:DA136"/>
    <mergeCell ref="A138:G138"/>
    <mergeCell ref="A133:G133"/>
    <mergeCell ref="H133:BC133"/>
    <mergeCell ref="BD133:BS133"/>
    <mergeCell ref="BT133:CI133"/>
    <mergeCell ref="H130:BC130"/>
    <mergeCell ref="BD130:BS130"/>
    <mergeCell ref="BT130:CI130"/>
    <mergeCell ref="A130:G130"/>
    <mergeCell ref="H138:BC138"/>
    <mergeCell ref="BD138:BS138"/>
    <mergeCell ref="BT138:CI138"/>
    <mergeCell ref="CJ130:DA130"/>
    <mergeCell ref="AP124:BE124"/>
    <mergeCell ref="BF124:BU124"/>
    <mergeCell ref="BV124:CK124"/>
    <mergeCell ref="A131:G131"/>
    <mergeCell ref="H131:BC131"/>
    <mergeCell ref="BD131:BS131"/>
    <mergeCell ref="BT131:CI131"/>
    <mergeCell ref="CJ131:DA131"/>
    <mergeCell ref="A128:DA128"/>
    <mergeCell ref="CL124:DA124"/>
    <mergeCell ref="A126:G126"/>
    <mergeCell ref="H126:AO126"/>
    <mergeCell ref="AP126:BE126"/>
    <mergeCell ref="BF126:BU126"/>
    <mergeCell ref="BV126:CK126"/>
    <mergeCell ref="CL126:DA126"/>
    <mergeCell ref="A124:G124"/>
    <mergeCell ref="H124:AO124"/>
    <mergeCell ref="A115:G115"/>
    <mergeCell ref="H115:BC115"/>
    <mergeCell ref="BD115:BS115"/>
    <mergeCell ref="BT115:CI115"/>
    <mergeCell ref="CJ115:DA115"/>
    <mergeCell ref="A114:G114"/>
    <mergeCell ref="H114:BC114"/>
    <mergeCell ref="BD114:BS114"/>
    <mergeCell ref="CL121:DA121"/>
    <mergeCell ref="A120:G120"/>
    <mergeCell ref="H120:AO120"/>
    <mergeCell ref="AP120:BE120"/>
    <mergeCell ref="BF120:BU120"/>
    <mergeCell ref="BV120:CK120"/>
    <mergeCell ref="H119:AO119"/>
    <mergeCell ref="AP119:BE119"/>
    <mergeCell ref="BF119:BU119"/>
    <mergeCell ref="BV119:CK119"/>
    <mergeCell ref="BT114:CI114"/>
    <mergeCell ref="CJ114:DA114"/>
    <mergeCell ref="A117:DA117"/>
    <mergeCell ref="A119:G119"/>
    <mergeCell ref="CL119:DA119"/>
    <mergeCell ref="BV121:CK121"/>
    <mergeCell ref="A113:G113"/>
    <mergeCell ref="H113:BC113"/>
    <mergeCell ref="BD113:BS113"/>
    <mergeCell ref="BT113:CI113"/>
    <mergeCell ref="CJ113:DA113"/>
    <mergeCell ref="A112:G112"/>
    <mergeCell ref="H112:BC112"/>
    <mergeCell ref="BD112:BS112"/>
    <mergeCell ref="BT112:CI112"/>
    <mergeCell ref="CJ112:DA112"/>
    <mergeCell ref="CL107:DA107"/>
    <mergeCell ref="A109:DA109"/>
    <mergeCell ref="A111:G111"/>
    <mergeCell ref="H111:BC111"/>
    <mergeCell ref="BD111:BS111"/>
    <mergeCell ref="BT111:CI111"/>
    <mergeCell ref="CJ111:DA111"/>
    <mergeCell ref="A107:G107"/>
    <mergeCell ref="H107:AO107"/>
    <mergeCell ref="AP107:BE107"/>
    <mergeCell ref="BF107:BU107"/>
    <mergeCell ref="BV107:CK107"/>
    <mergeCell ref="CL102:DA102"/>
    <mergeCell ref="A103:G103"/>
    <mergeCell ref="H103:AO103"/>
    <mergeCell ref="AP103:BE103"/>
    <mergeCell ref="BF103:BU103"/>
    <mergeCell ref="BV103:CK103"/>
    <mergeCell ref="CL103:DA103"/>
    <mergeCell ref="A102:G102"/>
    <mergeCell ref="H102:AO102"/>
    <mergeCell ref="AP102:BE102"/>
    <mergeCell ref="BF102:BU102"/>
    <mergeCell ref="BV102:CK102"/>
    <mergeCell ref="CL100:DA100"/>
    <mergeCell ref="A101:G101"/>
    <mergeCell ref="H101:AO101"/>
    <mergeCell ref="AP101:BE101"/>
    <mergeCell ref="BF101:BU101"/>
    <mergeCell ref="BV101:CK101"/>
    <mergeCell ref="CL101:DA101"/>
    <mergeCell ref="A100:G100"/>
    <mergeCell ref="H100:AO100"/>
    <mergeCell ref="AP100:BE100"/>
    <mergeCell ref="BF100:BU100"/>
    <mergeCell ref="BV100:CK100"/>
    <mergeCell ref="A96:DA96"/>
    <mergeCell ref="A93:G93"/>
    <mergeCell ref="H93:BC93"/>
    <mergeCell ref="BD93:BS93"/>
    <mergeCell ref="BT93:CI93"/>
    <mergeCell ref="CJ93:DA93"/>
    <mergeCell ref="A98:DA98"/>
    <mergeCell ref="A94:G94"/>
    <mergeCell ref="H94:BC94"/>
    <mergeCell ref="BD94:BS94"/>
    <mergeCell ref="BT94:CI94"/>
    <mergeCell ref="CJ94:DA94"/>
    <mergeCell ref="A92:G92"/>
    <mergeCell ref="H92:BC92"/>
    <mergeCell ref="BD92:BS92"/>
    <mergeCell ref="BT92:CI92"/>
    <mergeCell ref="CJ92:DA92"/>
    <mergeCell ref="A91:G91"/>
    <mergeCell ref="H91:BC91"/>
    <mergeCell ref="BD91:BS91"/>
    <mergeCell ref="BT91:CI91"/>
    <mergeCell ref="CJ91:DA91"/>
    <mergeCell ref="A88:DA88"/>
    <mergeCell ref="A90:G90"/>
    <mergeCell ref="H90:BC90"/>
    <mergeCell ref="BD90:BS90"/>
    <mergeCell ref="BT90:CI90"/>
    <mergeCell ref="CJ90:DA90"/>
    <mergeCell ref="A86:G86"/>
    <mergeCell ref="H86:BC86"/>
    <mergeCell ref="BD86:BS86"/>
    <mergeCell ref="BT86:CI86"/>
    <mergeCell ref="CJ86:DA86"/>
    <mergeCell ref="A85:G85"/>
    <mergeCell ref="H85:BC85"/>
    <mergeCell ref="BD85:BS85"/>
    <mergeCell ref="BT85:CI85"/>
    <mergeCell ref="CJ85:DA85"/>
    <mergeCell ref="A84:G84"/>
    <mergeCell ref="H84:BC84"/>
    <mergeCell ref="BD84:BS84"/>
    <mergeCell ref="BT84:CI84"/>
    <mergeCell ref="CJ84:DA84"/>
    <mergeCell ref="A83:G83"/>
    <mergeCell ref="H83:BC83"/>
    <mergeCell ref="BD83:BS83"/>
    <mergeCell ref="BT83:CI83"/>
    <mergeCell ref="CJ83:DA83"/>
    <mergeCell ref="A80:DA80"/>
    <mergeCell ref="A82:G82"/>
    <mergeCell ref="H82:BC82"/>
    <mergeCell ref="BD82:BS82"/>
    <mergeCell ref="BT82:CI82"/>
    <mergeCell ref="CJ82:DA82"/>
    <mergeCell ref="A78:G78"/>
    <mergeCell ref="H78:BC78"/>
    <mergeCell ref="BD78:BS78"/>
    <mergeCell ref="BT78:CD78"/>
    <mergeCell ref="CE78:DA78"/>
    <mergeCell ref="A77:G77"/>
    <mergeCell ref="H77:BC77"/>
    <mergeCell ref="BD77:BS77"/>
    <mergeCell ref="BT77:CD77"/>
    <mergeCell ref="CE77:DA77"/>
    <mergeCell ref="A69:DA69"/>
    <mergeCell ref="A71:G71"/>
    <mergeCell ref="H71:BC71"/>
    <mergeCell ref="BD71:BS71"/>
    <mergeCell ref="BT71:CD71"/>
    <mergeCell ref="CE71:DA71"/>
    <mergeCell ref="A73:G73"/>
    <mergeCell ref="H73:BC73"/>
    <mergeCell ref="BD73:BS73"/>
    <mergeCell ref="BT73:CD73"/>
    <mergeCell ref="CE73:DA73"/>
    <mergeCell ref="A72:G72"/>
    <mergeCell ref="H72:BC72"/>
    <mergeCell ref="BD72:BS72"/>
    <mergeCell ref="BT72:CD72"/>
    <mergeCell ref="A55:F55"/>
    <mergeCell ref="G55:BV55"/>
    <mergeCell ref="BW55:CL55"/>
    <mergeCell ref="CM55:DA55"/>
    <mergeCell ref="CJ64:DA64"/>
    <mergeCell ref="A63:G63"/>
    <mergeCell ref="H63:BC63"/>
    <mergeCell ref="BD63:BS63"/>
    <mergeCell ref="BT63:CI63"/>
    <mergeCell ref="CJ63:DA63"/>
    <mergeCell ref="A64:G64"/>
    <mergeCell ref="H64:BC64"/>
    <mergeCell ref="BD64:BS64"/>
    <mergeCell ref="BT64:CI64"/>
    <mergeCell ref="A57:F57"/>
    <mergeCell ref="G57:BV57"/>
    <mergeCell ref="BW57:CL57"/>
    <mergeCell ref="CM57:DA57"/>
    <mergeCell ref="A59:DA59"/>
    <mergeCell ref="A61:DA61"/>
    <mergeCell ref="A56:F56"/>
    <mergeCell ref="G56:BV56"/>
    <mergeCell ref="BW56:CL56"/>
    <mergeCell ref="CM56:DA56"/>
    <mergeCell ref="A49:F49"/>
    <mergeCell ref="H49:BV49"/>
    <mergeCell ref="BW49:CL49"/>
    <mergeCell ref="CM49:DA49"/>
    <mergeCell ref="A53:F53"/>
    <mergeCell ref="H53:BV53"/>
    <mergeCell ref="BW53:CL53"/>
    <mergeCell ref="CM53:DA53"/>
    <mergeCell ref="A54:F54"/>
    <mergeCell ref="G54:BV54"/>
    <mergeCell ref="BW54:CL54"/>
    <mergeCell ref="CM54:DA54"/>
    <mergeCell ref="A52:F52"/>
    <mergeCell ref="H52:BV52"/>
    <mergeCell ref="BW52:CL52"/>
    <mergeCell ref="CM52:DA52"/>
    <mergeCell ref="A51:F51"/>
    <mergeCell ref="H51:BV51"/>
    <mergeCell ref="BW51:CL51"/>
    <mergeCell ref="CM51:DA51"/>
    <mergeCell ref="A50:F50"/>
    <mergeCell ref="H50:BV50"/>
    <mergeCell ref="BW50:CL50"/>
    <mergeCell ref="CM50:DA50"/>
    <mergeCell ref="A45:F45"/>
    <mergeCell ref="H45:BV45"/>
    <mergeCell ref="BW45:CL45"/>
    <mergeCell ref="CM45:DA45"/>
    <mergeCell ref="A44:F44"/>
    <mergeCell ref="A47:F48"/>
    <mergeCell ref="H47:BV47"/>
    <mergeCell ref="BW47:CL48"/>
    <mergeCell ref="CM47:DA48"/>
    <mergeCell ref="H48:BV48"/>
    <mergeCell ref="A46:F46"/>
    <mergeCell ref="H46:BV46"/>
    <mergeCell ref="BW46:CL46"/>
    <mergeCell ref="CM46:DA46"/>
    <mergeCell ref="A39:F39"/>
    <mergeCell ref="G39:BV39"/>
    <mergeCell ref="BW39:CL39"/>
    <mergeCell ref="CM39:DA39"/>
    <mergeCell ref="H44:BV44"/>
    <mergeCell ref="BW44:CL44"/>
    <mergeCell ref="CM44:DA44"/>
    <mergeCell ref="CM40:DA40"/>
    <mergeCell ref="A41:F41"/>
    <mergeCell ref="H41:BV41"/>
    <mergeCell ref="BW41:CL41"/>
    <mergeCell ref="CM41:DA41"/>
    <mergeCell ref="A42:F43"/>
    <mergeCell ref="H42:BV42"/>
    <mergeCell ref="BW42:CL43"/>
    <mergeCell ref="CM42:DA43"/>
    <mergeCell ref="H43:BV43"/>
    <mergeCell ref="A3:FE3"/>
    <mergeCell ref="A4:FE4"/>
    <mergeCell ref="A5:FE5"/>
    <mergeCell ref="A6:F8"/>
    <mergeCell ref="G6:X8"/>
    <mergeCell ref="Y6:AN8"/>
    <mergeCell ref="AO6:DH6"/>
    <mergeCell ref="AZ31:BQ31"/>
    <mergeCell ref="BR31:CI31"/>
    <mergeCell ref="CJ31:DA31"/>
    <mergeCell ref="BF7:DH7"/>
    <mergeCell ref="BF8:BW8"/>
    <mergeCell ref="A14:FE14"/>
    <mergeCell ref="EO15:FE15"/>
    <mergeCell ref="A15:F15"/>
    <mergeCell ref="G15:X15"/>
    <mergeCell ref="Y15:AN15"/>
    <mergeCell ref="CJ26:DA26"/>
    <mergeCell ref="A27:F27"/>
    <mergeCell ref="DY18:EN18"/>
    <mergeCell ref="CQ16:DH16"/>
    <mergeCell ref="DI16:DX16"/>
    <mergeCell ref="DY16:EN16"/>
    <mergeCell ref="A17:X17"/>
    <mergeCell ref="AO7:BE8"/>
    <mergeCell ref="A10:FE10"/>
    <mergeCell ref="EO11:FE11"/>
    <mergeCell ref="BX11:CP11"/>
    <mergeCell ref="CQ11:DH11"/>
    <mergeCell ref="DI9:DX9"/>
    <mergeCell ref="DY9:EN9"/>
    <mergeCell ref="EO9:FE9"/>
    <mergeCell ref="A11:F11"/>
    <mergeCell ref="G11:X11"/>
    <mergeCell ref="A9:F9"/>
    <mergeCell ref="G9:X9"/>
    <mergeCell ref="Y9:AN9"/>
    <mergeCell ref="AO9:BE9"/>
    <mergeCell ref="BF9:BW9"/>
    <mergeCell ref="BX9:CP9"/>
    <mergeCell ref="DI6:DX8"/>
    <mergeCell ref="DY6:EN8"/>
    <mergeCell ref="EO6:FE8"/>
    <mergeCell ref="BX8:CP8"/>
    <mergeCell ref="CQ8:DH8"/>
    <mergeCell ref="CQ9:DH9"/>
    <mergeCell ref="EO13:FE13"/>
    <mergeCell ref="DI12:DX12"/>
    <mergeCell ref="DY12:EN12"/>
    <mergeCell ref="EO12:FE12"/>
    <mergeCell ref="CQ13:DH13"/>
    <mergeCell ref="DI13:DX13"/>
    <mergeCell ref="DY13:EN13"/>
    <mergeCell ref="CQ12:DH12"/>
    <mergeCell ref="Y11:AN11"/>
    <mergeCell ref="AO11:BE11"/>
    <mergeCell ref="BF11:BW11"/>
    <mergeCell ref="DI11:DX11"/>
    <mergeCell ref="DY11:EN11"/>
    <mergeCell ref="BF12:BW12"/>
    <mergeCell ref="BX12:CP12"/>
    <mergeCell ref="A12:F12"/>
    <mergeCell ref="G12:X12"/>
    <mergeCell ref="Y12:AN12"/>
    <mergeCell ref="AO12:BE12"/>
    <mergeCell ref="A26:F26"/>
    <mergeCell ref="G26:AD26"/>
    <mergeCell ref="AE26:BC26"/>
    <mergeCell ref="CJ32:DA32"/>
    <mergeCell ref="A33:F33"/>
    <mergeCell ref="G33:AD33"/>
    <mergeCell ref="AE33:AY33"/>
    <mergeCell ref="AZ33:BQ33"/>
    <mergeCell ref="BR33:CI33"/>
    <mergeCell ref="G27:AD27"/>
    <mergeCell ref="AE27:BC27"/>
    <mergeCell ref="BD27:BS27"/>
    <mergeCell ref="BT27:CI27"/>
    <mergeCell ref="CJ27:DA27"/>
    <mergeCell ref="A16:F16"/>
    <mergeCell ref="G16:X16"/>
    <mergeCell ref="Y16:AN16"/>
    <mergeCell ref="AO16:BE16"/>
    <mergeCell ref="BF16:BW16"/>
    <mergeCell ref="BX16:CP16"/>
    <mergeCell ref="BX15:CP15"/>
    <mergeCell ref="CJ174:DA174"/>
    <mergeCell ref="A65:G65"/>
    <mergeCell ref="H65:BC65"/>
    <mergeCell ref="BD65:BS65"/>
    <mergeCell ref="BT65:CI65"/>
    <mergeCell ref="CJ65:DA65"/>
    <mergeCell ref="A66:G66"/>
    <mergeCell ref="H66:BC66"/>
    <mergeCell ref="BD66:BS66"/>
    <mergeCell ref="BT66:CI66"/>
    <mergeCell ref="A67:G67"/>
    <mergeCell ref="H67:BC67"/>
    <mergeCell ref="BD67:BS67"/>
    <mergeCell ref="BT67:CI67"/>
    <mergeCell ref="A34:F34"/>
    <mergeCell ref="G34:AD34"/>
    <mergeCell ref="AE34:AY34"/>
    <mergeCell ref="AZ34:BQ34"/>
    <mergeCell ref="BR34:CI34"/>
    <mergeCell ref="A40:F40"/>
    <mergeCell ref="G40:BV40"/>
    <mergeCell ref="BW40:CL40"/>
    <mergeCell ref="A37:DA37"/>
    <mergeCell ref="A13:X13"/>
    <mergeCell ref="Y13:AN13"/>
    <mergeCell ref="AO13:BE13"/>
    <mergeCell ref="BF13:BW13"/>
    <mergeCell ref="BX13:CP13"/>
    <mergeCell ref="A22:F22"/>
    <mergeCell ref="G22:AD22"/>
    <mergeCell ref="BW177:CL177"/>
    <mergeCell ref="A174:G174"/>
    <mergeCell ref="CJ22:DA22"/>
    <mergeCell ref="CJ33:DA33"/>
    <mergeCell ref="A32:F32"/>
    <mergeCell ref="G32:AD32"/>
    <mergeCell ref="AE32:AY32"/>
    <mergeCell ref="AZ32:BQ32"/>
    <mergeCell ref="BR32:CI32"/>
    <mergeCell ref="H174:BC174"/>
    <mergeCell ref="BD174:BS174"/>
    <mergeCell ref="BT174:CI174"/>
    <mergeCell ref="AE22:BC22"/>
    <mergeCell ref="BD22:BS22"/>
    <mergeCell ref="BT22:CI22"/>
    <mergeCell ref="AO15:BE15"/>
    <mergeCell ref="BF15:BW15"/>
    <mergeCell ref="A180:F180"/>
    <mergeCell ref="G180:BV180"/>
    <mergeCell ref="BW180:CL180"/>
    <mergeCell ref="BW178:CL178"/>
    <mergeCell ref="A178:F178"/>
    <mergeCell ref="G178:BV178"/>
    <mergeCell ref="A154:G154"/>
    <mergeCell ref="H154:BS154"/>
    <mergeCell ref="BT154:CI154"/>
    <mergeCell ref="CJ154:DA154"/>
    <mergeCell ref="CJ169:DA169"/>
    <mergeCell ref="H164:BS164"/>
    <mergeCell ref="BT164:CI164"/>
    <mergeCell ref="CJ164:DA164"/>
    <mergeCell ref="A165:G165"/>
    <mergeCell ref="H165:BS165"/>
    <mergeCell ref="BT165:CI165"/>
    <mergeCell ref="CJ165:DA165"/>
    <mergeCell ref="A155:G155"/>
    <mergeCell ref="H155:BS155"/>
    <mergeCell ref="BT155:CI155"/>
    <mergeCell ref="CJ155:DA155"/>
    <mergeCell ref="A157:G157"/>
    <mergeCell ref="H157:BS157"/>
    <mergeCell ref="CJ146:DA146"/>
    <mergeCell ref="A144:G144"/>
    <mergeCell ref="H144:BC144"/>
    <mergeCell ref="BD144:BS144"/>
    <mergeCell ref="BT144:CI144"/>
    <mergeCell ref="CJ144:DA144"/>
    <mergeCell ref="A179:F179"/>
    <mergeCell ref="G179:BV179"/>
    <mergeCell ref="BW179:CL179"/>
    <mergeCell ref="A151:DA151"/>
    <mergeCell ref="A153:G153"/>
    <mergeCell ref="H153:BS153"/>
    <mergeCell ref="BT153:CI153"/>
    <mergeCell ref="CJ153:DA153"/>
    <mergeCell ref="BT157:CI157"/>
    <mergeCell ref="CJ157:DA157"/>
    <mergeCell ref="A159:G159"/>
    <mergeCell ref="H159:BS159"/>
    <mergeCell ref="BT159:CI159"/>
    <mergeCell ref="CJ159:DA159"/>
    <mergeCell ref="A160:G160"/>
    <mergeCell ref="H160:BS160"/>
    <mergeCell ref="BT160:CI160"/>
    <mergeCell ref="CJ160:DA160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07"/>
  <sheetViews>
    <sheetView topLeftCell="A97" zoomScaleNormal="100" zoomScaleSheetLayoutView="100" workbookViewId="0">
      <selection activeCell="DY59" sqref="DY59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100" t="s">
        <v>134</v>
      </c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0"/>
      <c r="DE1" s="100"/>
      <c r="DF1" s="100"/>
      <c r="DG1" s="100"/>
      <c r="DH1" s="100"/>
      <c r="DI1" s="100"/>
      <c r="DJ1" s="100"/>
      <c r="DK1" s="100"/>
      <c r="DL1" s="100"/>
      <c r="DM1" s="100"/>
      <c r="DN1" s="100"/>
      <c r="DO1" s="100"/>
      <c r="DP1" s="100"/>
      <c r="DQ1" s="100"/>
      <c r="DR1" s="100"/>
      <c r="DS1" s="100"/>
      <c r="DT1" s="100"/>
      <c r="DU1" s="100"/>
      <c r="DV1" s="100"/>
      <c r="DW1" s="100"/>
      <c r="DX1" s="100"/>
      <c r="DY1" s="100"/>
      <c r="DZ1" s="100"/>
      <c r="EA1" s="100"/>
      <c r="EB1" s="100"/>
      <c r="EC1" s="100"/>
      <c r="ED1" s="100"/>
      <c r="EE1" s="100"/>
      <c r="EF1" s="100"/>
      <c r="EG1" s="100"/>
      <c r="EH1" s="100"/>
      <c r="EI1" s="100"/>
      <c r="EJ1" s="100"/>
      <c r="EK1" s="100"/>
      <c r="EL1" s="100"/>
      <c r="EM1" s="100"/>
      <c r="EN1" s="100"/>
      <c r="EO1" s="100"/>
      <c r="EP1" s="100"/>
      <c r="EQ1" s="100"/>
      <c r="ER1" s="100"/>
      <c r="ES1" s="100"/>
      <c r="ET1" s="100"/>
      <c r="EU1" s="100"/>
      <c r="EV1" s="100"/>
      <c r="EW1" s="100"/>
      <c r="EX1" s="100"/>
      <c r="EY1" s="100"/>
      <c r="EZ1" s="100"/>
      <c r="FA1" s="100"/>
      <c r="FB1" s="100"/>
      <c r="FC1" s="100"/>
      <c r="FD1" s="100"/>
      <c r="FE1" s="100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40"/>
      <c r="ES2" s="40"/>
      <c r="ET2" s="40"/>
      <c r="EU2" s="40"/>
      <c r="EV2" s="40"/>
      <c r="EW2" s="40"/>
      <c r="EX2" s="40"/>
      <c r="EY2" s="40"/>
      <c r="EZ2" s="40"/>
      <c r="FA2" s="40"/>
      <c r="FB2" s="40"/>
      <c r="FC2" s="40"/>
      <c r="FD2" s="40"/>
      <c r="FE2" s="40"/>
    </row>
    <row r="3" spans="1:161" s="3" customFormat="1" ht="15.75" x14ac:dyDescent="0.25">
      <c r="A3" s="67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</row>
    <row r="4" spans="1:161" s="2" customFormat="1" ht="15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</row>
    <row r="5" spans="1:161" s="2" customFormat="1" ht="15" x14ac:dyDescent="0.25">
      <c r="A5" s="40" t="s">
        <v>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</row>
    <row r="6" spans="1:161" s="5" customFormat="1" ht="13.5" customHeight="1" x14ac:dyDescent="0.2">
      <c r="A6" s="41" t="s">
        <v>4</v>
      </c>
      <c r="B6" s="42"/>
      <c r="C6" s="42"/>
      <c r="D6" s="42"/>
      <c r="E6" s="42"/>
      <c r="F6" s="43"/>
      <c r="G6" s="41" t="s">
        <v>5</v>
      </c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3"/>
      <c r="Y6" s="41" t="s">
        <v>6</v>
      </c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3"/>
      <c r="AO6" s="68" t="s">
        <v>7</v>
      </c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70"/>
      <c r="DI6" s="41" t="s">
        <v>8</v>
      </c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3"/>
      <c r="DY6" s="41" t="s">
        <v>103</v>
      </c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3"/>
      <c r="EO6" s="41" t="s">
        <v>9</v>
      </c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3"/>
    </row>
    <row r="7" spans="1:161" s="5" customFormat="1" ht="13.5" customHeight="1" x14ac:dyDescent="0.2">
      <c r="A7" s="63"/>
      <c r="B7" s="64"/>
      <c r="C7" s="64"/>
      <c r="D7" s="64"/>
      <c r="E7" s="64"/>
      <c r="F7" s="65"/>
      <c r="G7" s="63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5"/>
      <c r="Y7" s="63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5"/>
      <c r="AO7" s="41" t="s">
        <v>10</v>
      </c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3"/>
      <c r="BF7" s="68" t="s">
        <v>11</v>
      </c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70"/>
      <c r="DI7" s="63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5"/>
      <c r="DY7" s="63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5"/>
      <c r="EO7" s="63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5"/>
    </row>
    <row r="8" spans="1:161" s="5" customFormat="1" ht="39.75" customHeight="1" x14ac:dyDescent="0.2">
      <c r="A8" s="57"/>
      <c r="B8" s="58"/>
      <c r="C8" s="58"/>
      <c r="D8" s="58"/>
      <c r="E8" s="58"/>
      <c r="F8" s="59"/>
      <c r="G8" s="57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9"/>
      <c r="Y8" s="57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9"/>
      <c r="AO8" s="57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9"/>
      <c r="BF8" s="66" t="s">
        <v>12</v>
      </c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 t="s">
        <v>13</v>
      </c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 t="s">
        <v>14</v>
      </c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57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9"/>
      <c r="DY8" s="57"/>
      <c r="DZ8" s="58"/>
      <c r="EA8" s="58"/>
      <c r="EB8" s="58"/>
      <c r="EC8" s="58"/>
      <c r="ED8" s="58"/>
      <c r="EE8" s="58"/>
      <c r="EF8" s="58"/>
      <c r="EG8" s="58"/>
      <c r="EH8" s="58"/>
      <c r="EI8" s="58"/>
      <c r="EJ8" s="58"/>
      <c r="EK8" s="58"/>
      <c r="EL8" s="58"/>
      <c r="EM8" s="58"/>
      <c r="EN8" s="59"/>
      <c r="EO8" s="57"/>
      <c r="EP8" s="58"/>
      <c r="EQ8" s="58"/>
      <c r="ER8" s="58"/>
      <c r="ES8" s="58"/>
      <c r="ET8" s="58"/>
      <c r="EU8" s="58"/>
      <c r="EV8" s="58"/>
      <c r="EW8" s="58"/>
      <c r="EX8" s="58"/>
      <c r="EY8" s="58"/>
      <c r="EZ8" s="58"/>
      <c r="FA8" s="58"/>
      <c r="FB8" s="58"/>
      <c r="FC8" s="58"/>
      <c r="FD8" s="58"/>
      <c r="FE8" s="59"/>
    </row>
    <row r="9" spans="1:161" s="6" customFormat="1" x14ac:dyDescent="0.2">
      <c r="A9" s="47">
        <v>1</v>
      </c>
      <c r="B9" s="47"/>
      <c r="C9" s="47"/>
      <c r="D9" s="47"/>
      <c r="E9" s="47"/>
      <c r="F9" s="47"/>
      <c r="G9" s="47">
        <v>2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>
        <v>3</v>
      </c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>
        <v>4</v>
      </c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>
        <v>5</v>
      </c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>
        <v>6</v>
      </c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>
        <v>7</v>
      </c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>
        <v>8</v>
      </c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>
        <v>9</v>
      </c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>
        <v>10</v>
      </c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</row>
    <row r="10" spans="1:161" s="7" customFormat="1" ht="15" customHeight="1" x14ac:dyDescent="0.2">
      <c r="A10" s="60" t="s">
        <v>104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2"/>
    </row>
    <row r="11" spans="1:161" s="7" customFormat="1" ht="15" customHeight="1" x14ac:dyDescent="0.2">
      <c r="A11" s="34" t="s">
        <v>17</v>
      </c>
      <c r="B11" s="34"/>
      <c r="C11" s="34"/>
      <c r="D11" s="34"/>
      <c r="E11" s="34"/>
      <c r="F11" s="34"/>
      <c r="G11" s="35" t="s">
        <v>20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</row>
    <row r="12" spans="1:161" s="7" customFormat="1" ht="15" customHeight="1" x14ac:dyDescent="0.2">
      <c r="A12" s="34" t="s">
        <v>18</v>
      </c>
      <c r="B12" s="34"/>
      <c r="C12" s="34"/>
      <c r="D12" s="34"/>
      <c r="E12" s="34"/>
      <c r="F12" s="34"/>
      <c r="G12" s="35" t="s">
        <v>21</v>
      </c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6">
        <v>2.5</v>
      </c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>
        <f>BF12+CQ12</f>
        <v>11398</v>
      </c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>
        <v>6625</v>
      </c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>
        <v>4773</v>
      </c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>
        <v>1.7</v>
      </c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3">
        <f>AO12*Y12*DY12*12</f>
        <v>581298</v>
      </c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</row>
    <row r="13" spans="1:161" s="7" customFormat="1" ht="27.75" customHeight="1" x14ac:dyDescent="0.2">
      <c r="A13" s="34" t="s">
        <v>19</v>
      </c>
      <c r="B13" s="34"/>
      <c r="C13" s="34"/>
      <c r="D13" s="34"/>
      <c r="E13" s="34"/>
      <c r="F13" s="34"/>
      <c r="G13" s="35" t="s">
        <v>22</v>
      </c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6">
        <v>1.5</v>
      </c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>
        <f>BF13+CQ13</f>
        <v>22432</v>
      </c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>
        <v>8630</v>
      </c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>
        <v>13802</v>
      </c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>
        <v>1.7</v>
      </c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3">
        <f>AO13*Y13*DY13*12-17.2</f>
        <v>686402</v>
      </c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</row>
    <row r="14" spans="1:161" s="7" customFormat="1" ht="24" customHeight="1" x14ac:dyDescent="0.2">
      <c r="A14" s="34" t="s">
        <v>23</v>
      </c>
      <c r="B14" s="34"/>
      <c r="C14" s="34"/>
      <c r="D14" s="34"/>
      <c r="E14" s="34"/>
      <c r="F14" s="34"/>
      <c r="G14" s="35" t="s">
        <v>24</v>
      </c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</row>
    <row r="15" spans="1:161" s="7" customFormat="1" ht="15" customHeight="1" x14ac:dyDescent="0.2">
      <c r="A15" s="51" t="s">
        <v>106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3"/>
      <c r="Y15" s="36" t="s">
        <v>16</v>
      </c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 t="s">
        <v>16</v>
      </c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 t="s">
        <v>16</v>
      </c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 t="s">
        <v>16</v>
      </c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 t="s">
        <v>16</v>
      </c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 t="s">
        <v>16</v>
      </c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3">
        <f>EO12+EO13+EO14</f>
        <v>1267700</v>
      </c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</row>
    <row r="16" spans="1:161" s="7" customFormat="1" ht="15" customHeight="1" x14ac:dyDescent="0.2">
      <c r="A16" s="60" t="s">
        <v>105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2"/>
    </row>
    <row r="17" spans="1:161" s="7" customFormat="1" ht="15" customHeight="1" x14ac:dyDescent="0.2">
      <c r="A17" s="34" t="s">
        <v>17</v>
      </c>
      <c r="B17" s="34"/>
      <c r="C17" s="34"/>
      <c r="D17" s="34"/>
      <c r="E17" s="34"/>
      <c r="F17" s="34"/>
      <c r="G17" s="35" t="s">
        <v>20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6">
        <v>3</v>
      </c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>
        <f>BF17+CQ17</f>
        <v>24233</v>
      </c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>
        <v>16735</v>
      </c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>
        <v>7498</v>
      </c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>
        <v>1.7</v>
      </c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3">
        <f>AO17*Y17*DY17*12-33.2</f>
        <v>1483026.4000000001</v>
      </c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</row>
    <row r="18" spans="1:161" s="7" customFormat="1" ht="15" customHeight="1" x14ac:dyDescent="0.2">
      <c r="A18" s="34" t="s">
        <v>18</v>
      </c>
      <c r="B18" s="34"/>
      <c r="C18" s="34"/>
      <c r="D18" s="34"/>
      <c r="E18" s="34"/>
      <c r="F18" s="34"/>
      <c r="G18" s="35" t="s">
        <v>21</v>
      </c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6">
        <v>2</v>
      </c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>
        <f>BF18+CQ18</f>
        <v>13890</v>
      </c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>
        <v>8263</v>
      </c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>
        <v>5627</v>
      </c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>
        <v>1.7</v>
      </c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3">
        <f>AO18*Y18*DY18*12</f>
        <v>566712</v>
      </c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</row>
    <row r="19" spans="1:161" s="7" customFormat="1" ht="27.75" customHeight="1" x14ac:dyDescent="0.2">
      <c r="A19" s="34" t="s">
        <v>19</v>
      </c>
      <c r="B19" s="34"/>
      <c r="C19" s="34"/>
      <c r="D19" s="34"/>
      <c r="E19" s="34"/>
      <c r="F19" s="34"/>
      <c r="G19" s="35" t="s">
        <v>22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6">
        <v>12</v>
      </c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>
        <f>BF19+BX19+CQ19</f>
        <v>23047</v>
      </c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>
        <v>11257</v>
      </c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>
        <v>1896</v>
      </c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>
        <v>9894</v>
      </c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>
        <v>20</v>
      </c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>
        <v>1.7</v>
      </c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3">
        <f>Y19*AO19*12*1.7</f>
        <v>5641905.5999999996</v>
      </c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</row>
    <row r="20" spans="1:161" s="7" customFormat="1" ht="24" customHeight="1" x14ac:dyDescent="0.2">
      <c r="A20" s="34" t="s">
        <v>23</v>
      </c>
      <c r="B20" s="34"/>
      <c r="C20" s="34"/>
      <c r="D20" s="34"/>
      <c r="E20" s="34"/>
      <c r="F20" s="34"/>
      <c r="G20" s="35" t="s">
        <v>24</v>
      </c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6">
        <v>1</v>
      </c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>
        <f>BF20+CQ20</f>
        <v>13890</v>
      </c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>
        <v>8212</v>
      </c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>
        <v>5678</v>
      </c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>
        <v>1.7</v>
      </c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3">
        <f>AO20*DY20*12</f>
        <v>283356</v>
      </c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</row>
    <row r="21" spans="1:161" s="7" customFormat="1" ht="15" customHeight="1" x14ac:dyDescent="0.2">
      <c r="A21" s="51" t="s">
        <v>107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3"/>
      <c r="Y21" s="36" t="s">
        <v>16</v>
      </c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 t="s">
        <v>16</v>
      </c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 t="s">
        <v>16</v>
      </c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 t="s">
        <v>16</v>
      </c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 t="s">
        <v>16</v>
      </c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 t="s">
        <v>16</v>
      </c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3">
        <f>EO17+EO18+EO19+EO20</f>
        <v>7975000</v>
      </c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</row>
    <row r="22" spans="1:161" s="7" customFormat="1" ht="15" customHeight="1" x14ac:dyDescent="0.2">
      <c r="A22" s="51" t="s">
        <v>108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3"/>
      <c r="Y22" s="36" t="s">
        <v>16</v>
      </c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 t="s">
        <v>16</v>
      </c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 t="s">
        <v>16</v>
      </c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 t="s">
        <v>16</v>
      </c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 t="s">
        <v>16</v>
      </c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 t="s">
        <v>16</v>
      </c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3">
        <f>EO21+EO15</f>
        <v>9242700</v>
      </c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</row>
    <row r="24" spans="1:161" s="4" customFormat="1" ht="14.25" x14ac:dyDescent="0.2">
      <c r="A24" s="40" t="s">
        <v>25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</row>
    <row r="25" spans="1:161" s="2" customFormat="1" ht="10.5" customHeight="1" x14ac:dyDescent="0.25"/>
    <row r="26" spans="1:161" s="5" customFormat="1" ht="45" customHeight="1" x14ac:dyDescent="0.2">
      <c r="A26" s="41" t="s">
        <v>4</v>
      </c>
      <c r="B26" s="42"/>
      <c r="C26" s="42"/>
      <c r="D26" s="42"/>
      <c r="E26" s="42"/>
      <c r="F26" s="43"/>
      <c r="G26" s="41" t="s">
        <v>26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3"/>
      <c r="AE26" s="41" t="s">
        <v>27</v>
      </c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3"/>
      <c r="BD26" s="41" t="s">
        <v>28</v>
      </c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3"/>
      <c r="BT26" s="41" t="s">
        <v>29</v>
      </c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3"/>
      <c r="CJ26" s="41" t="s">
        <v>30</v>
      </c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3"/>
    </row>
    <row r="27" spans="1:161" s="6" customFormat="1" x14ac:dyDescent="0.2">
      <c r="A27" s="47">
        <v>1</v>
      </c>
      <c r="B27" s="47"/>
      <c r="C27" s="47"/>
      <c r="D27" s="47"/>
      <c r="E27" s="47"/>
      <c r="F27" s="47"/>
      <c r="G27" s="47">
        <v>2</v>
      </c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>
        <v>3</v>
      </c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>
        <v>4</v>
      </c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>
        <v>5</v>
      </c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>
        <v>6</v>
      </c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</row>
    <row r="28" spans="1:161" s="7" customFormat="1" ht="15" customHeight="1" x14ac:dyDescent="0.2">
      <c r="A28" s="34" t="s">
        <v>17</v>
      </c>
      <c r="B28" s="34"/>
      <c r="C28" s="34"/>
      <c r="D28" s="34"/>
      <c r="E28" s="34"/>
      <c r="F28" s="34"/>
      <c r="G28" s="35" t="s">
        <v>109</v>
      </c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6">
        <v>1250</v>
      </c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>
        <v>2</v>
      </c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3">
        <v>2000</v>
      </c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</row>
    <row r="29" spans="1:161" s="7" customFormat="1" ht="15" customHeight="1" x14ac:dyDescent="0.2">
      <c r="A29" s="34" t="s">
        <v>18</v>
      </c>
      <c r="B29" s="34"/>
      <c r="C29" s="34"/>
      <c r="D29" s="34"/>
      <c r="E29" s="34"/>
      <c r="F29" s="34"/>
      <c r="G29" s="35" t="s">
        <v>111</v>
      </c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</row>
    <row r="30" spans="1:161" s="7" customFormat="1" ht="15" customHeight="1" x14ac:dyDescent="0.2">
      <c r="A30" s="34" t="s">
        <v>19</v>
      </c>
      <c r="B30" s="34"/>
      <c r="C30" s="34"/>
      <c r="D30" s="34"/>
      <c r="E30" s="34"/>
      <c r="F30" s="34"/>
      <c r="G30" s="35" t="s">
        <v>110</v>
      </c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6">
        <v>1500</v>
      </c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>
        <v>2</v>
      </c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3">
        <v>3000</v>
      </c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</row>
    <row r="31" spans="1:161" s="7" customFormat="1" ht="15" customHeight="1" x14ac:dyDescent="0.2">
      <c r="A31" s="34"/>
      <c r="B31" s="34"/>
      <c r="C31" s="34"/>
      <c r="D31" s="34"/>
      <c r="E31" s="34"/>
      <c r="F31" s="34"/>
      <c r="G31" s="52" t="s">
        <v>15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3"/>
      <c r="AE31" s="36" t="s">
        <v>16</v>
      </c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 t="s">
        <v>16</v>
      </c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 t="s">
        <v>16</v>
      </c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3">
        <f>CJ28+CJ30</f>
        <v>5000</v>
      </c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</row>
    <row r="32" spans="1:161" s="2" customFormat="1" ht="12" customHeight="1" x14ac:dyDescent="0.25"/>
    <row r="33" spans="1:105" s="4" customFormat="1" ht="14.25" x14ac:dyDescent="0.2">
      <c r="A33" s="40" t="s">
        <v>31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</row>
    <row r="34" spans="1:105" s="2" customFormat="1" ht="10.5" customHeight="1" x14ac:dyDescent="0.25"/>
    <row r="35" spans="1:105" s="5" customFormat="1" ht="55.5" customHeight="1" x14ac:dyDescent="0.2">
      <c r="A35" s="41" t="s">
        <v>4</v>
      </c>
      <c r="B35" s="42"/>
      <c r="C35" s="42"/>
      <c r="D35" s="42"/>
      <c r="E35" s="42"/>
      <c r="F35" s="43"/>
      <c r="G35" s="41" t="s">
        <v>26</v>
      </c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3"/>
      <c r="AE35" s="41" t="s">
        <v>32</v>
      </c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3"/>
      <c r="AZ35" s="41" t="s">
        <v>33</v>
      </c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3"/>
      <c r="BR35" s="41" t="s">
        <v>34</v>
      </c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3"/>
      <c r="CJ35" s="41" t="s">
        <v>30</v>
      </c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3"/>
    </row>
    <row r="36" spans="1:105" s="6" customFormat="1" x14ac:dyDescent="0.2">
      <c r="A36" s="47">
        <v>1</v>
      </c>
      <c r="B36" s="47"/>
      <c r="C36" s="47"/>
      <c r="D36" s="47"/>
      <c r="E36" s="47"/>
      <c r="F36" s="47"/>
      <c r="G36" s="47">
        <v>2</v>
      </c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>
        <v>3</v>
      </c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>
        <v>4</v>
      </c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>
        <v>5</v>
      </c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>
        <v>6</v>
      </c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</row>
    <row r="37" spans="1:105" s="7" customFormat="1" ht="15" customHeight="1" x14ac:dyDescent="0.2">
      <c r="A37" s="34"/>
      <c r="B37" s="34"/>
      <c r="C37" s="34"/>
      <c r="D37" s="34"/>
      <c r="E37" s="34"/>
      <c r="F37" s="34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</row>
    <row r="38" spans="1:105" s="7" customFormat="1" ht="15" customHeight="1" x14ac:dyDescent="0.2">
      <c r="A38" s="34"/>
      <c r="B38" s="34"/>
      <c r="C38" s="34"/>
      <c r="D38" s="34"/>
      <c r="E38" s="34"/>
      <c r="F38" s="34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</row>
    <row r="39" spans="1:105" s="7" customFormat="1" ht="15" customHeight="1" x14ac:dyDescent="0.2">
      <c r="A39" s="34"/>
      <c r="B39" s="34"/>
      <c r="C39" s="34"/>
      <c r="D39" s="34"/>
      <c r="E39" s="34"/>
      <c r="F39" s="34"/>
      <c r="G39" s="52" t="s">
        <v>15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3"/>
      <c r="AE39" s="36" t="s">
        <v>16</v>
      </c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 t="s">
        <v>16</v>
      </c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 t="s">
        <v>16</v>
      </c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</row>
    <row r="40" spans="1:105" s="7" customFormat="1" ht="15" customHeight="1" x14ac:dyDescent="0.2">
      <c r="A40" s="15"/>
      <c r="B40" s="15"/>
      <c r="C40" s="15"/>
      <c r="D40" s="15"/>
      <c r="E40" s="15"/>
      <c r="F40" s="15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</row>
    <row r="41" spans="1:105" s="7" customFormat="1" ht="171.75" customHeight="1" x14ac:dyDescent="0.2">
      <c r="A41" s="15"/>
      <c r="B41" s="15"/>
      <c r="C41" s="15"/>
      <c r="D41" s="15"/>
      <c r="E41" s="15"/>
      <c r="F41" s="15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</row>
    <row r="42" spans="1:105" s="2" customFormat="1" ht="89.25" customHeight="1" x14ac:dyDescent="0.25"/>
    <row r="43" spans="1:105" s="4" customFormat="1" ht="41.25" customHeight="1" x14ac:dyDescent="0.2">
      <c r="A43" s="56" t="s">
        <v>35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</row>
    <row r="44" spans="1:105" s="2" customFormat="1" ht="10.5" customHeight="1" x14ac:dyDescent="0.25"/>
    <row r="45" spans="1:105" s="2" customFormat="1" ht="55.5" customHeight="1" x14ac:dyDescent="0.25">
      <c r="A45" s="41" t="s">
        <v>4</v>
      </c>
      <c r="B45" s="42"/>
      <c r="C45" s="42"/>
      <c r="D45" s="42"/>
      <c r="E45" s="42"/>
      <c r="F45" s="43"/>
      <c r="G45" s="41" t="s">
        <v>36</v>
      </c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3"/>
      <c r="BW45" s="41" t="s">
        <v>37</v>
      </c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3"/>
      <c r="CM45" s="41" t="s">
        <v>38</v>
      </c>
      <c r="CN45" s="69"/>
      <c r="CO45" s="69"/>
      <c r="CP45" s="69"/>
      <c r="CQ45" s="69"/>
      <c r="CR45" s="69"/>
      <c r="CS45" s="69"/>
      <c r="CT45" s="69"/>
      <c r="CU45" s="69"/>
      <c r="CV45" s="69"/>
      <c r="CW45" s="69"/>
      <c r="CX45" s="69"/>
      <c r="CY45" s="69"/>
      <c r="CZ45" s="69"/>
      <c r="DA45" s="70"/>
    </row>
    <row r="46" spans="1:105" x14ac:dyDescent="0.2">
      <c r="A46" s="47">
        <v>1</v>
      </c>
      <c r="B46" s="47"/>
      <c r="C46" s="47"/>
      <c r="D46" s="47"/>
      <c r="E46" s="47"/>
      <c r="F46" s="47"/>
      <c r="G46" s="47">
        <v>2</v>
      </c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>
        <v>3</v>
      </c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7">
        <v>4</v>
      </c>
      <c r="CN46" s="47"/>
      <c r="CO46" s="47"/>
      <c r="CP46" s="47"/>
      <c r="CQ46" s="47"/>
      <c r="CR46" s="47"/>
      <c r="CS46" s="47"/>
      <c r="CT46" s="47"/>
      <c r="CU46" s="47"/>
      <c r="CV46" s="47"/>
      <c r="CW46" s="47"/>
      <c r="CX46" s="47"/>
      <c r="CY46" s="47"/>
      <c r="CZ46" s="47"/>
      <c r="DA46" s="47"/>
    </row>
    <row r="47" spans="1:105" s="2" customFormat="1" ht="21.75" customHeight="1" x14ac:dyDescent="0.25">
      <c r="A47" s="34" t="s">
        <v>17</v>
      </c>
      <c r="B47" s="34"/>
      <c r="C47" s="34"/>
      <c r="D47" s="34"/>
      <c r="E47" s="34"/>
      <c r="F47" s="34"/>
      <c r="G47" s="9"/>
      <c r="H47" s="45" t="s">
        <v>39</v>
      </c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6"/>
      <c r="BW47" s="36" t="s">
        <v>16</v>
      </c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3">
        <f>CM48</f>
        <v>2033460</v>
      </c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</row>
    <row r="48" spans="1:105" x14ac:dyDescent="0.2">
      <c r="A48" s="73" t="s">
        <v>40</v>
      </c>
      <c r="B48" s="74"/>
      <c r="C48" s="74"/>
      <c r="D48" s="74"/>
      <c r="E48" s="74"/>
      <c r="F48" s="75"/>
      <c r="G48" s="10"/>
      <c r="H48" s="79" t="s">
        <v>11</v>
      </c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  <c r="BR48" s="79"/>
      <c r="BS48" s="79"/>
      <c r="BT48" s="79"/>
      <c r="BU48" s="79"/>
      <c r="BV48" s="80"/>
      <c r="BW48" s="81"/>
      <c r="BX48" s="82"/>
      <c r="BY48" s="82"/>
      <c r="BZ48" s="82"/>
      <c r="CA48" s="82"/>
      <c r="CB48" s="82"/>
      <c r="CC48" s="82"/>
      <c r="CD48" s="82"/>
      <c r="CE48" s="82"/>
      <c r="CF48" s="82"/>
      <c r="CG48" s="82"/>
      <c r="CH48" s="82"/>
      <c r="CI48" s="82"/>
      <c r="CJ48" s="82"/>
      <c r="CK48" s="82"/>
      <c r="CL48" s="83"/>
      <c r="CM48" s="87">
        <f>2037310-3850</f>
        <v>2033460</v>
      </c>
      <c r="CN48" s="88"/>
      <c r="CO48" s="88"/>
      <c r="CP48" s="88"/>
      <c r="CQ48" s="88"/>
      <c r="CR48" s="88"/>
      <c r="CS48" s="88"/>
      <c r="CT48" s="88"/>
      <c r="CU48" s="88"/>
      <c r="CV48" s="88"/>
      <c r="CW48" s="88"/>
      <c r="CX48" s="88"/>
      <c r="CY48" s="88"/>
      <c r="CZ48" s="88"/>
      <c r="DA48" s="89"/>
    </row>
    <row r="49" spans="1:105" x14ac:dyDescent="0.2">
      <c r="A49" s="76"/>
      <c r="B49" s="77"/>
      <c r="C49" s="77"/>
      <c r="D49" s="77"/>
      <c r="E49" s="77"/>
      <c r="F49" s="78"/>
      <c r="G49" s="11"/>
      <c r="H49" s="93" t="s">
        <v>41</v>
      </c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93"/>
      <c r="BN49" s="93"/>
      <c r="BO49" s="93"/>
      <c r="BP49" s="93"/>
      <c r="BQ49" s="93"/>
      <c r="BR49" s="93"/>
      <c r="BS49" s="93"/>
      <c r="BT49" s="93"/>
      <c r="BU49" s="93"/>
      <c r="BV49" s="94"/>
      <c r="BW49" s="84"/>
      <c r="BX49" s="85"/>
      <c r="BY49" s="85"/>
      <c r="BZ49" s="85"/>
      <c r="CA49" s="85"/>
      <c r="CB49" s="85"/>
      <c r="CC49" s="85"/>
      <c r="CD49" s="85"/>
      <c r="CE49" s="85"/>
      <c r="CF49" s="85"/>
      <c r="CG49" s="85"/>
      <c r="CH49" s="85"/>
      <c r="CI49" s="85"/>
      <c r="CJ49" s="85"/>
      <c r="CK49" s="85"/>
      <c r="CL49" s="86"/>
      <c r="CM49" s="90"/>
      <c r="CN49" s="91"/>
      <c r="CO49" s="91"/>
      <c r="CP49" s="91"/>
      <c r="CQ49" s="91"/>
      <c r="CR49" s="91"/>
      <c r="CS49" s="91"/>
      <c r="CT49" s="91"/>
      <c r="CU49" s="91"/>
      <c r="CV49" s="91"/>
      <c r="CW49" s="91"/>
      <c r="CX49" s="91"/>
      <c r="CY49" s="91"/>
      <c r="CZ49" s="91"/>
      <c r="DA49" s="92"/>
    </row>
    <row r="50" spans="1:105" ht="13.5" customHeight="1" x14ac:dyDescent="0.2">
      <c r="A50" s="34" t="s">
        <v>42</v>
      </c>
      <c r="B50" s="34"/>
      <c r="C50" s="34"/>
      <c r="D50" s="34"/>
      <c r="E50" s="34"/>
      <c r="F50" s="34"/>
      <c r="G50" s="9"/>
      <c r="H50" s="71" t="s">
        <v>43</v>
      </c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72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</row>
    <row r="51" spans="1:105" ht="26.25" customHeight="1" x14ac:dyDescent="0.2">
      <c r="A51" s="34" t="s">
        <v>44</v>
      </c>
      <c r="B51" s="34"/>
      <c r="C51" s="34"/>
      <c r="D51" s="34"/>
      <c r="E51" s="34"/>
      <c r="F51" s="34"/>
      <c r="G51" s="9"/>
      <c r="H51" s="71" t="s">
        <v>45</v>
      </c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72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</row>
    <row r="52" spans="1:105" ht="26.25" customHeight="1" x14ac:dyDescent="0.2">
      <c r="A52" s="34" t="s">
        <v>18</v>
      </c>
      <c r="B52" s="34"/>
      <c r="C52" s="34"/>
      <c r="D52" s="34"/>
      <c r="E52" s="34"/>
      <c r="F52" s="34"/>
      <c r="G52" s="9"/>
      <c r="H52" s="45" t="s">
        <v>46</v>
      </c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6"/>
      <c r="BW52" s="36" t="s">
        <v>16</v>
      </c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3">
        <f>CM53+CM56</f>
        <v>286490</v>
      </c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</row>
    <row r="53" spans="1:105" x14ac:dyDescent="0.2">
      <c r="A53" s="73" t="s">
        <v>47</v>
      </c>
      <c r="B53" s="74"/>
      <c r="C53" s="74"/>
      <c r="D53" s="74"/>
      <c r="E53" s="74"/>
      <c r="F53" s="75"/>
      <c r="G53" s="10"/>
      <c r="H53" s="79" t="s">
        <v>11</v>
      </c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79"/>
      <c r="BN53" s="79"/>
      <c r="BO53" s="79"/>
      <c r="BP53" s="79"/>
      <c r="BQ53" s="79"/>
      <c r="BR53" s="79"/>
      <c r="BS53" s="79"/>
      <c r="BT53" s="79"/>
      <c r="BU53" s="79"/>
      <c r="BV53" s="80"/>
      <c r="BW53" s="81"/>
      <c r="BX53" s="82"/>
      <c r="BY53" s="82"/>
      <c r="BZ53" s="82"/>
      <c r="CA53" s="82"/>
      <c r="CB53" s="82"/>
      <c r="CC53" s="82"/>
      <c r="CD53" s="82"/>
      <c r="CE53" s="82"/>
      <c r="CF53" s="82"/>
      <c r="CG53" s="82"/>
      <c r="CH53" s="82"/>
      <c r="CI53" s="82"/>
      <c r="CJ53" s="82"/>
      <c r="CK53" s="82"/>
      <c r="CL53" s="83"/>
      <c r="CM53" s="87">
        <f>268500-507</f>
        <v>267993</v>
      </c>
      <c r="CN53" s="88"/>
      <c r="CO53" s="88"/>
      <c r="CP53" s="88"/>
      <c r="CQ53" s="88"/>
      <c r="CR53" s="88"/>
      <c r="CS53" s="88"/>
      <c r="CT53" s="88"/>
      <c r="CU53" s="88"/>
      <c r="CV53" s="88"/>
      <c r="CW53" s="88"/>
      <c r="CX53" s="88"/>
      <c r="CY53" s="88"/>
      <c r="CZ53" s="88"/>
      <c r="DA53" s="89"/>
    </row>
    <row r="54" spans="1:105" ht="25.5" customHeight="1" x14ac:dyDescent="0.2">
      <c r="A54" s="76"/>
      <c r="B54" s="77"/>
      <c r="C54" s="77"/>
      <c r="D54" s="77"/>
      <c r="E54" s="77"/>
      <c r="F54" s="78"/>
      <c r="G54" s="11"/>
      <c r="H54" s="93" t="s">
        <v>48</v>
      </c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  <c r="BD54" s="93"/>
      <c r="BE54" s="93"/>
      <c r="BF54" s="93"/>
      <c r="BG54" s="93"/>
      <c r="BH54" s="93"/>
      <c r="BI54" s="93"/>
      <c r="BJ54" s="93"/>
      <c r="BK54" s="93"/>
      <c r="BL54" s="93"/>
      <c r="BM54" s="93"/>
      <c r="BN54" s="93"/>
      <c r="BO54" s="93"/>
      <c r="BP54" s="93"/>
      <c r="BQ54" s="93"/>
      <c r="BR54" s="93"/>
      <c r="BS54" s="93"/>
      <c r="BT54" s="93"/>
      <c r="BU54" s="93"/>
      <c r="BV54" s="94"/>
      <c r="BW54" s="84"/>
      <c r="BX54" s="85"/>
      <c r="BY54" s="85"/>
      <c r="BZ54" s="85"/>
      <c r="CA54" s="85"/>
      <c r="CB54" s="85"/>
      <c r="CC54" s="85"/>
      <c r="CD54" s="85"/>
      <c r="CE54" s="85"/>
      <c r="CF54" s="85"/>
      <c r="CG54" s="85"/>
      <c r="CH54" s="85"/>
      <c r="CI54" s="85"/>
      <c r="CJ54" s="85"/>
      <c r="CK54" s="85"/>
      <c r="CL54" s="86"/>
      <c r="CM54" s="90"/>
      <c r="CN54" s="91"/>
      <c r="CO54" s="91"/>
      <c r="CP54" s="91"/>
      <c r="CQ54" s="91"/>
      <c r="CR54" s="91"/>
      <c r="CS54" s="91"/>
      <c r="CT54" s="91"/>
      <c r="CU54" s="91"/>
      <c r="CV54" s="91"/>
      <c r="CW54" s="91"/>
      <c r="CX54" s="91"/>
      <c r="CY54" s="91"/>
      <c r="CZ54" s="91"/>
      <c r="DA54" s="92"/>
    </row>
    <row r="55" spans="1:105" ht="26.25" customHeight="1" x14ac:dyDescent="0.2">
      <c r="A55" s="34" t="s">
        <v>49</v>
      </c>
      <c r="B55" s="34"/>
      <c r="C55" s="34"/>
      <c r="D55" s="34"/>
      <c r="E55" s="34"/>
      <c r="F55" s="34"/>
      <c r="G55" s="9"/>
      <c r="H55" s="71" t="s">
        <v>50</v>
      </c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72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</row>
    <row r="56" spans="1:105" ht="27" customHeight="1" x14ac:dyDescent="0.2">
      <c r="A56" s="34" t="s">
        <v>51</v>
      </c>
      <c r="B56" s="34"/>
      <c r="C56" s="34"/>
      <c r="D56" s="34"/>
      <c r="E56" s="34"/>
      <c r="F56" s="34"/>
      <c r="G56" s="9"/>
      <c r="H56" s="71" t="s">
        <v>52</v>
      </c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1"/>
      <c r="BR56" s="71"/>
      <c r="BS56" s="71"/>
      <c r="BT56" s="71"/>
      <c r="BU56" s="71"/>
      <c r="BV56" s="72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3">
        <f>18520-23</f>
        <v>18497</v>
      </c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</row>
    <row r="57" spans="1:105" ht="27" customHeight="1" x14ac:dyDescent="0.2">
      <c r="A57" s="34" t="s">
        <v>53</v>
      </c>
      <c r="B57" s="34"/>
      <c r="C57" s="34"/>
      <c r="D57" s="34"/>
      <c r="E57" s="34"/>
      <c r="F57" s="34"/>
      <c r="G57" s="9"/>
      <c r="H57" s="71" t="s">
        <v>54</v>
      </c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1"/>
      <c r="BR57" s="71"/>
      <c r="BS57" s="71"/>
      <c r="BT57" s="71"/>
      <c r="BU57" s="71"/>
      <c r="BV57" s="72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</row>
    <row r="58" spans="1:105" ht="27" customHeight="1" x14ac:dyDescent="0.2">
      <c r="A58" s="34" t="s">
        <v>55</v>
      </c>
      <c r="B58" s="34"/>
      <c r="C58" s="34"/>
      <c r="D58" s="34"/>
      <c r="E58" s="34"/>
      <c r="F58" s="34"/>
      <c r="G58" s="9"/>
      <c r="H58" s="71" t="s">
        <v>54</v>
      </c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71"/>
      <c r="BQ58" s="71"/>
      <c r="BR58" s="71"/>
      <c r="BS58" s="71"/>
      <c r="BT58" s="71"/>
      <c r="BU58" s="71"/>
      <c r="BV58" s="72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</row>
    <row r="59" spans="1:105" ht="26.25" customHeight="1" x14ac:dyDescent="0.2">
      <c r="A59" s="34" t="s">
        <v>19</v>
      </c>
      <c r="B59" s="34"/>
      <c r="C59" s="34"/>
      <c r="D59" s="34"/>
      <c r="E59" s="34"/>
      <c r="F59" s="34"/>
      <c r="G59" s="9"/>
      <c r="H59" s="45" t="s">
        <v>56</v>
      </c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3">
        <f>472270-890</f>
        <v>471380</v>
      </c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</row>
    <row r="60" spans="1:105" ht="13.5" customHeight="1" x14ac:dyDescent="0.2">
      <c r="A60" s="34"/>
      <c r="B60" s="34"/>
      <c r="C60" s="34"/>
      <c r="D60" s="34"/>
      <c r="E60" s="34"/>
      <c r="F60" s="34"/>
      <c r="G60" s="51" t="s">
        <v>15</v>
      </c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  <c r="BP60" s="52"/>
      <c r="BQ60" s="52"/>
      <c r="BR60" s="52"/>
      <c r="BS60" s="52"/>
      <c r="BT60" s="52"/>
      <c r="BU60" s="52"/>
      <c r="BV60" s="53"/>
      <c r="BW60" s="36" t="s">
        <v>16</v>
      </c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3">
        <f>CM47+CM52+CM59</f>
        <v>2791330</v>
      </c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</row>
    <row r="61" spans="1:105" ht="13.5" customHeight="1" x14ac:dyDescent="0.2">
      <c r="A61" s="34"/>
      <c r="B61" s="34"/>
      <c r="C61" s="34"/>
      <c r="D61" s="34"/>
      <c r="E61" s="34"/>
      <c r="F61" s="34"/>
      <c r="G61" s="51" t="s">
        <v>11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52"/>
      <c r="BO61" s="52"/>
      <c r="BP61" s="52"/>
      <c r="BQ61" s="52"/>
      <c r="BR61" s="52"/>
      <c r="BS61" s="52"/>
      <c r="BT61" s="52"/>
      <c r="BU61" s="52"/>
      <c r="BV61" s="53"/>
      <c r="BW61" s="36" t="s">
        <v>16</v>
      </c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</row>
    <row r="62" spans="1:105" ht="13.5" customHeight="1" x14ac:dyDescent="0.2">
      <c r="A62" s="34"/>
      <c r="B62" s="34"/>
      <c r="C62" s="34"/>
      <c r="D62" s="34"/>
      <c r="E62" s="34"/>
      <c r="F62" s="34"/>
      <c r="G62" s="51" t="s">
        <v>112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3"/>
      <c r="BW62" s="36" t="s">
        <v>16</v>
      </c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3">
        <v>382800</v>
      </c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</row>
    <row r="63" spans="1:105" ht="13.5" customHeight="1" x14ac:dyDescent="0.2">
      <c r="A63" s="34"/>
      <c r="B63" s="34"/>
      <c r="C63" s="34"/>
      <c r="D63" s="34"/>
      <c r="E63" s="34"/>
      <c r="F63" s="34"/>
      <c r="G63" s="51" t="s">
        <v>113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2"/>
      <c r="BM63" s="52"/>
      <c r="BN63" s="52"/>
      <c r="BO63" s="52"/>
      <c r="BP63" s="52"/>
      <c r="BQ63" s="52"/>
      <c r="BR63" s="52"/>
      <c r="BS63" s="52"/>
      <c r="BT63" s="52"/>
      <c r="BU63" s="52"/>
      <c r="BV63" s="53"/>
      <c r="BW63" s="36" t="s">
        <v>16</v>
      </c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3">
        <f>2413800-5270</f>
        <v>2408530</v>
      </c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</row>
    <row r="64" spans="1:105" s="2" customFormat="1" ht="3.75" customHeight="1" x14ac:dyDescent="0.25"/>
    <row r="65" spans="1:105" s="12" customFormat="1" ht="48" customHeight="1" x14ac:dyDescent="0.2">
      <c r="A65" s="95" t="s">
        <v>57</v>
      </c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</row>
    <row r="66" spans="1:105" s="2" customFormat="1" ht="12" customHeight="1" x14ac:dyDescent="0.25"/>
    <row r="67" spans="1:105" s="4" customFormat="1" ht="27" customHeight="1" x14ac:dyDescent="0.2">
      <c r="A67" s="56" t="s">
        <v>168</v>
      </c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BM67" s="56"/>
      <c r="BN67" s="56"/>
      <c r="BO67" s="56"/>
      <c r="BP67" s="56"/>
      <c r="BQ67" s="56"/>
      <c r="BR67" s="56"/>
      <c r="BS67" s="56"/>
      <c r="BT67" s="56"/>
      <c r="BU67" s="56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6"/>
      <c r="CH67" s="56"/>
      <c r="CI67" s="56"/>
      <c r="CJ67" s="56"/>
      <c r="CK67" s="56"/>
      <c r="CL67" s="56"/>
      <c r="CM67" s="56"/>
      <c r="CN67" s="56"/>
      <c r="CO67" s="56"/>
      <c r="CP67" s="56"/>
      <c r="CQ67" s="56"/>
      <c r="CR67" s="56"/>
      <c r="CS67" s="56"/>
      <c r="CT67" s="56"/>
      <c r="CU67" s="56"/>
      <c r="CV67" s="56"/>
      <c r="CW67" s="56"/>
      <c r="CX67" s="56"/>
      <c r="CY67" s="56"/>
      <c r="CZ67" s="56"/>
      <c r="DA67" s="56"/>
    </row>
    <row r="68" spans="1:105" s="2" customFormat="1" ht="6" customHeight="1" x14ac:dyDescent="0.25"/>
    <row r="69" spans="1:105" s="5" customFormat="1" ht="45" customHeight="1" x14ac:dyDescent="0.2">
      <c r="A69" s="41" t="s">
        <v>4</v>
      </c>
      <c r="B69" s="42"/>
      <c r="C69" s="42"/>
      <c r="D69" s="42"/>
      <c r="E69" s="42"/>
      <c r="F69" s="42"/>
      <c r="G69" s="43"/>
      <c r="H69" s="41" t="s">
        <v>59</v>
      </c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3"/>
      <c r="BD69" s="41" t="s">
        <v>60</v>
      </c>
      <c r="BE69" s="42"/>
      <c r="BF69" s="42"/>
      <c r="BG69" s="42"/>
      <c r="BH69" s="42"/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3"/>
      <c r="BT69" s="41" t="s">
        <v>61</v>
      </c>
      <c r="BU69" s="42"/>
      <c r="BV69" s="42"/>
      <c r="BW69" s="42"/>
      <c r="BX69" s="42"/>
      <c r="BY69" s="42"/>
      <c r="BZ69" s="42"/>
      <c r="CA69" s="42"/>
      <c r="CB69" s="42"/>
      <c r="CC69" s="42"/>
      <c r="CD69" s="42"/>
      <c r="CE69" s="42"/>
      <c r="CF69" s="42"/>
      <c r="CG69" s="42"/>
      <c r="CH69" s="42"/>
      <c r="CI69" s="43"/>
      <c r="CJ69" s="41" t="s">
        <v>62</v>
      </c>
      <c r="CK69" s="42"/>
      <c r="CL69" s="42"/>
      <c r="CM69" s="42"/>
      <c r="CN69" s="42"/>
      <c r="CO69" s="42"/>
      <c r="CP69" s="42"/>
      <c r="CQ69" s="42"/>
      <c r="CR69" s="42"/>
      <c r="CS69" s="42"/>
      <c r="CT69" s="42"/>
      <c r="CU69" s="42"/>
      <c r="CV69" s="42"/>
      <c r="CW69" s="42"/>
      <c r="CX69" s="42"/>
      <c r="CY69" s="42"/>
      <c r="CZ69" s="42"/>
      <c r="DA69" s="43"/>
    </row>
    <row r="70" spans="1:105" s="6" customFormat="1" x14ac:dyDescent="0.2">
      <c r="A70" s="47">
        <v>1</v>
      </c>
      <c r="B70" s="47"/>
      <c r="C70" s="47"/>
      <c r="D70" s="47"/>
      <c r="E70" s="47"/>
      <c r="F70" s="47"/>
      <c r="G70" s="47"/>
      <c r="H70" s="47">
        <v>2</v>
      </c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>
        <v>3</v>
      </c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47"/>
      <c r="BP70" s="47"/>
      <c r="BQ70" s="47"/>
      <c r="BR70" s="47"/>
      <c r="BS70" s="47"/>
      <c r="BT70" s="47">
        <v>4</v>
      </c>
      <c r="BU70" s="47"/>
      <c r="BV70" s="47"/>
      <c r="BW70" s="47"/>
      <c r="BX70" s="47"/>
      <c r="BY70" s="47"/>
      <c r="BZ70" s="47"/>
      <c r="CA70" s="47"/>
      <c r="CB70" s="47"/>
      <c r="CC70" s="47"/>
      <c r="CD70" s="47"/>
      <c r="CE70" s="47"/>
      <c r="CF70" s="47"/>
      <c r="CG70" s="47"/>
      <c r="CH70" s="47"/>
      <c r="CI70" s="47"/>
      <c r="CJ70" s="47">
        <v>5</v>
      </c>
      <c r="CK70" s="47"/>
      <c r="CL70" s="47"/>
      <c r="CM70" s="47"/>
      <c r="CN70" s="47"/>
      <c r="CO70" s="47"/>
      <c r="CP70" s="47"/>
      <c r="CQ70" s="47"/>
      <c r="CR70" s="47"/>
      <c r="CS70" s="47"/>
      <c r="CT70" s="47"/>
      <c r="CU70" s="47"/>
      <c r="CV70" s="47"/>
      <c r="CW70" s="47"/>
      <c r="CX70" s="47"/>
      <c r="CY70" s="47"/>
      <c r="CZ70" s="47"/>
      <c r="DA70" s="47"/>
    </row>
    <row r="71" spans="1:105" s="7" customFormat="1" ht="42" customHeight="1" x14ac:dyDescent="0.2">
      <c r="A71" s="34" t="s">
        <v>17</v>
      </c>
      <c r="B71" s="34"/>
      <c r="C71" s="34"/>
      <c r="D71" s="34"/>
      <c r="E71" s="34"/>
      <c r="F71" s="34"/>
      <c r="G71" s="34"/>
      <c r="H71" s="35" t="s">
        <v>146</v>
      </c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6">
        <v>0</v>
      </c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>
        <v>0</v>
      </c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>
        <v>0</v>
      </c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</row>
    <row r="72" spans="1:105" s="7" customFormat="1" ht="15" customHeight="1" x14ac:dyDescent="0.2">
      <c r="A72" s="34"/>
      <c r="B72" s="34"/>
      <c r="C72" s="34"/>
      <c r="D72" s="34"/>
      <c r="E72" s="34"/>
      <c r="F72" s="34"/>
      <c r="G72" s="34"/>
      <c r="H72" s="52" t="s">
        <v>15</v>
      </c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3"/>
      <c r="BD72" s="36" t="s">
        <v>16</v>
      </c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 t="s">
        <v>16</v>
      </c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>
        <v>0</v>
      </c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</row>
    <row r="73" spans="1:105" s="2" customFormat="1" ht="12" customHeight="1" x14ac:dyDescent="0.25"/>
    <row r="74" spans="1:105" s="4" customFormat="1" ht="14.25" x14ac:dyDescent="0.2">
      <c r="A74" s="40" t="s">
        <v>169</v>
      </c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</row>
    <row r="75" spans="1:105" s="2" customFormat="1" ht="10.5" customHeight="1" x14ac:dyDescent="0.25"/>
    <row r="76" spans="1:105" s="4" customFormat="1" ht="14.25" x14ac:dyDescent="0.2">
      <c r="A76" s="40" t="s">
        <v>170</v>
      </c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</row>
    <row r="77" spans="1:105" s="2" customFormat="1" ht="10.5" customHeight="1" x14ac:dyDescent="0.25"/>
    <row r="78" spans="1:105" s="5" customFormat="1" ht="45" customHeight="1" x14ac:dyDescent="0.2">
      <c r="A78" s="68" t="s">
        <v>4</v>
      </c>
      <c r="B78" s="69"/>
      <c r="C78" s="69"/>
      <c r="D78" s="69"/>
      <c r="E78" s="69"/>
      <c r="F78" s="69"/>
      <c r="G78" s="70"/>
      <c r="H78" s="68" t="s">
        <v>64</v>
      </c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70"/>
      <c r="AP78" s="68" t="s">
        <v>72</v>
      </c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69"/>
      <c r="BE78" s="70"/>
      <c r="BF78" s="68" t="s">
        <v>73</v>
      </c>
      <c r="BG78" s="69"/>
      <c r="BH78" s="69"/>
      <c r="BI78" s="69"/>
      <c r="BJ78" s="69"/>
      <c r="BK78" s="69"/>
      <c r="BL78" s="69"/>
      <c r="BM78" s="69"/>
      <c r="BN78" s="69"/>
      <c r="BO78" s="69"/>
      <c r="BP78" s="69"/>
      <c r="BQ78" s="69"/>
      <c r="BR78" s="69"/>
      <c r="BS78" s="69"/>
      <c r="BT78" s="69"/>
      <c r="BU78" s="70"/>
      <c r="BV78" s="68" t="s">
        <v>74</v>
      </c>
      <c r="BW78" s="69"/>
      <c r="BX78" s="69"/>
      <c r="BY78" s="69"/>
      <c r="BZ78" s="69"/>
      <c r="CA78" s="69"/>
      <c r="CB78" s="69"/>
      <c r="CC78" s="69"/>
      <c r="CD78" s="69"/>
      <c r="CE78" s="69"/>
      <c r="CF78" s="69"/>
      <c r="CG78" s="69"/>
      <c r="CH78" s="69"/>
      <c r="CI78" s="69"/>
      <c r="CJ78" s="69"/>
      <c r="CK78" s="70"/>
      <c r="CL78" s="68" t="s">
        <v>30</v>
      </c>
      <c r="CM78" s="69"/>
      <c r="CN78" s="69"/>
      <c r="CO78" s="69"/>
      <c r="CP78" s="69"/>
      <c r="CQ78" s="69"/>
      <c r="CR78" s="69"/>
      <c r="CS78" s="69"/>
      <c r="CT78" s="69"/>
      <c r="CU78" s="69"/>
      <c r="CV78" s="69"/>
      <c r="CW78" s="69"/>
      <c r="CX78" s="69"/>
      <c r="CY78" s="69"/>
      <c r="CZ78" s="69"/>
      <c r="DA78" s="70"/>
    </row>
    <row r="79" spans="1:105" s="6" customFormat="1" x14ac:dyDescent="0.2">
      <c r="A79" s="47">
        <v>1</v>
      </c>
      <c r="B79" s="47"/>
      <c r="C79" s="47"/>
      <c r="D79" s="47"/>
      <c r="E79" s="47"/>
      <c r="F79" s="47"/>
      <c r="G79" s="47"/>
      <c r="H79" s="47">
        <v>2</v>
      </c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>
        <v>3</v>
      </c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>
        <v>4</v>
      </c>
      <c r="BG79" s="47"/>
      <c r="BH79" s="47"/>
      <c r="BI79" s="47"/>
      <c r="BJ79" s="47"/>
      <c r="BK79" s="47"/>
      <c r="BL79" s="47"/>
      <c r="BM79" s="47"/>
      <c r="BN79" s="47"/>
      <c r="BO79" s="47"/>
      <c r="BP79" s="47"/>
      <c r="BQ79" s="47"/>
      <c r="BR79" s="47"/>
      <c r="BS79" s="47"/>
      <c r="BT79" s="47"/>
      <c r="BU79" s="47"/>
      <c r="BV79" s="47">
        <v>5</v>
      </c>
      <c r="BW79" s="47"/>
      <c r="BX79" s="47"/>
      <c r="BY79" s="47"/>
      <c r="BZ79" s="47"/>
      <c r="CA79" s="47"/>
      <c r="CB79" s="47"/>
      <c r="CC79" s="47"/>
      <c r="CD79" s="47"/>
      <c r="CE79" s="47"/>
      <c r="CF79" s="47"/>
      <c r="CG79" s="47"/>
      <c r="CH79" s="47"/>
      <c r="CI79" s="47"/>
      <c r="CJ79" s="47"/>
      <c r="CK79" s="47"/>
      <c r="CL79" s="47">
        <v>6</v>
      </c>
      <c r="CM79" s="47"/>
      <c r="CN79" s="47"/>
      <c r="CO79" s="47"/>
      <c r="CP79" s="47"/>
      <c r="CQ79" s="47"/>
      <c r="CR79" s="47"/>
      <c r="CS79" s="47"/>
      <c r="CT79" s="47"/>
      <c r="CU79" s="47"/>
      <c r="CV79" s="47"/>
      <c r="CW79" s="47"/>
      <c r="CX79" s="47"/>
      <c r="CY79" s="47"/>
      <c r="CZ79" s="47"/>
      <c r="DA79" s="47"/>
    </row>
    <row r="80" spans="1:105" s="7" customFormat="1" ht="15" customHeight="1" x14ac:dyDescent="0.2">
      <c r="A80" s="34" t="s">
        <v>17</v>
      </c>
      <c r="B80" s="34"/>
      <c r="C80" s="34"/>
      <c r="D80" s="34"/>
      <c r="E80" s="34"/>
      <c r="F80" s="34"/>
      <c r="G80" s="34"/>
      <c r="H80" s="35" t="s">
        <v>116</v>
      </c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6">
        <v>0</v>
      </c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>
        <v>0</v>
      </c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>
        <v>0</v>
      </c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3">
        <v>0</v>
      </c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</row>
    <row r="81" spans="1:105" s="7" customFormat="1" ht="15" customHeight="1" x14ac:dyDescent="0.2">
      <c r="A81" s="34" t="s">
        <v>18</v>
      </c>
      <c r="B81" s="34"/>
      <c r="C81" s="34"/>
      <c r="D81" s="34"/>
      <c r="E81" s="34"/>
      <c r="F81" s="34"/>
      <c r="G81" s="34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</row>
    <row r="82" spans="1:105" s="7" customFormat="1" ht="15" customHeight="1" x14ac:dyDescent="0.2">
      <c r="A82" s="34"/>
      <c r="B82" s="34"/>
      <c r="C82" s="34"/>
      <c r="D82" s="34"/>
      <c r="E82" s="34"/>
      <c r="F82" s="34"/>
      <c r="G82" s="34"/>
      <c r="H82" s="97" t="s">
        <v>75</v>
      </c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98"/>
      <c r="AG82" s="98"/>
      <c r="AH82" s="98"/>
      <c r="AI82" s="98"/>
      <c r="AJ82" s="98"/>
      <c r="AK82" s="98"/>
      <c r="AL82" s="98"/>
      <c r="AM82" s="98"/>
      <c r="AN82" s="98"/>
      <c r="AO82" s="99"/>
      <c r="AP82" s="36" t="s">
        <v>16</v>
      </c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 t="s">
        <v>16</v>
      </c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 t="s">
        <v>16</v>
      </c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6"/>
      <c r="CK82" s="36"/>
      <c r="CL82" s="33">
        <v>0</v>
      </c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</row>
    <row r="83" spans="1:105" s="2" customFormat="1" ht="10.5" customHeight="1" x14ac:dyDescent="0.25"/>
    <row r="84" spans="1:105" s="2" customFormat="1" ht="12" customHeight="1" x14ac:dyDescent="0.25"/>
    <row r="85" spans="1:105" s="4" customFormat="1" ht="14.25" x14ac:dyDescent="0.2">
      <c r="A85" s="40" t="s">
        <v>171</v>
      </c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</row>
    <row r="86" spans="1:105" s="2" customFormat="1" ht="10.5" customHeight="1" x14ac:dyDescent="0.25"/>
    <row r="87" spans="1:105" s="2" customFormat="1" ht="30" customHeight="1" x14ac:dyDescent="0.25">
      <c r="A87" s="41" t="s">
        <v>4</v>
      </c>
      <c r="B87" s="42"/>
      <c r="C87" s="42"/>
      <c r="D87" s="42"/>
      <c r="E87" s="42"/>
      <c r="F87" s="42"/>
      <c r="G87" s="43"/>
      <c r="H87" s="41" t="s">
        <v>64</v>
      </c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3"/>
      <c r="BT87" s="41" t="s">
        <v>94</v>
      </c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3"/>
      <c r="CJ87" s="41" t="s">
        <v>95</v>
      </c>
      <c r="CK87" s="42"/>
      <c r="CL87" s="42"/>
      <c r="CM87" s="42"/>
      <c r="CN87" s="42"/>
      <c r="CO87" s="42"/>
      <c r="CP87" s="42"/>
      <c r="CQ87" s="42"/>
      <c r="CR87" s="42"/>
      <c r="CS87" s="42"/>
      <c r="CT87" s="42"/>
      <c r="CU87" s="42"/>
      <c r="CV87" s="42"/>
      <c r="CW87" s="42"/>
      <c r="CX87" s="42"/>
      <c r="CY87" s="42"/>
      <c r="CZ87" s="42"/>
      <c r="DA87" s="43"/>
    </row>
    <row r="88" spans="1:105" x14ac:dyDescent="0.2">
      <c r="A88" s="47">
        <v>1</v>
      </c>
      <c r="B88" s="47"/>
      <c r="C88" s="47"/>
      <c r="D88" s="47"/>
      <c r="E88" s="47"/>
      <c r="F88" s="47"/>
      <c r="G88" s="47"/>
      <c r="H88" s="47">
        <v>2</v>
      </c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7"/>
      <c r="BO88" s="47"/>
      <c r="BP88" s="47"/>
      <c r="BQ88" s="47"/>
      <c r="BR88" s="47"/>
      <c r="BS88" s="47"/>
      <c r="BT88" s="47">
        <v>3</v>
      </c>
      <c r="BU88" s="47"/>
      <c r="BV88" s="47"/>
      <c r="BW88" s="47"/>
      <c r="BX88" s="47"/>
      <c r="BY88" s="47"/>
      <c r="BZ88" s="47"/>
      <c r="CA88" s="47"/>
      <c r="CB88" s="47"/>
      <c r="CC88" s="47"/>
      <c r="CD88" s="47"/>
      <c r="CE88" s="47"/>
      <c r="CF88" s="47"/>
      <c r="CG88" s="47"/>
      <c r="CH88" s="47"/>
      <c r="CI88" s="47"/>
      <c r="CJ88" s="47">
        <v>4</v>
      </c>
      <c r="CK88" s="47"/>
      <c r="CL88" s="47"/>
      <c r="CM88" s="47"/>
      <c r="CN88" s="47"/>
      <c r="CO88" s="47"/>
      <c r="CP88" s="47"/>
      <c r="CQ88" s="47"/>
      <c r="CR88" s="47"/>
      <c r="CS88" s="47"/>
      <c r="CT88" s="47"/>
      <c r="CU88" s="47"/>
      <c r="CV88" s="47"/>
      <c r="CW88" s="47"/>
      <c r="CX88" s="47"/>
      <c r="CY88" s="47"/>
      <c r="CZ88" s="47"/>
      <c r="DA88" s="47"/>
    </row>
    <row r="89" spans="1:105" s="2" customFormat="1" ht="15" customHeight="1" x14ac:dyDescent="0.25">
      <c r="A89" s="34" t="s">
        <v>17</v>
      </c>
      <c r="B89" s="34"/>
      <c r="C89" s="34"/>
      <c r="D89" s="34"/>
      <c r="E89" s="34"/>
      <c r="F89" s="34"/>
      <c r="G89" s="34"/>
      <c r="H89" s="44" t="s">
        <v>155</v>
      </c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  <c r="BP89" s="45"/>
      <c r="BQ89" s="45"/>
      <c r="BR89" s="45"/>
      <c r="BS89" s="46"/>
      <c r="BT89" s="36">
        <v>1</v>
      </c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3">
        <v>0</v>
      </c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CX89" s="33"/>
      <c r="CY89" s="33"/>
      <c r="CZ89" s="33"/>
      <c r="DA89" s="33"/>
    </row>
    <row r="90" spans="1:105" s="2" customFormat="1" ht="15" customHeight="1" x14ac:dyDescent="0.25">
      <c r="A90" s="34" t="s">
        <v>18</v>
      </c>
      <c r="B90" s="34"/>
      <c r="C90" s="34"/>
      <c r="D90" s="34"/>
      <c r="E90" s="34"/>
      <c r="F90" s="34"/>
      <c r="G90" s="34"/>
      <c r="H90" s="44" t="s">
        <v>156</v>
      </c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  <c r="BP90" s="45"/>
      <c r="BQ90" s="45"/>
      <c r="BR90" s="45"/>
      <c r="BS90" s="46"/>
      <c r="BT90" s="36">
        <v>1</v>
      </c>
      <c r="BU90" s="36"/>
      <c r="BV90" s="36"/>
      <c r="BW90" s="36"/>
      <c r="BX90" s="36"/>
      <c r="BY90" s="36"/>
      <c r="BZ90" s="36"/>
      <c r="CA90" s="36"/>
      <c r="CB90" s="36"/>
      <c r="CC90" s="36"/>
      <c r="CD90" s="36"/>
      <c r="CE90" s="36"/>
      <c r="CF90" s="36"/>
      <c r="CG90" s="36"/>
      <c r="CH90" s="36"/>
      <c r="CI90" s="36"/>
      <c r="CJ90" s="33">
        <v>0</v>
      </c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</row>
    <row r="91" spans="1:105" s="2" customFormat="1" ht="15" customHeight="1" x14ac:dyDescent="0.25">
      <c r="A91" s="34" t="s">
        <v>19</v>
      </c>
      <c r="B91" s="34"/>
      <c r="C91" s="34"/>
      <c r="D91" s="34"/>
      <c r="E91" s="34"/>
      <c r="F91" s="34"/>
      <c r="G91" s="34"/>
      <c r="H91" s="44" t="s">
        <v>157</v>
      </c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  <c r="BP91" s="45"/>
      <c r="BQ91" s="45"/>
      <c r="BR91" s="45"/>
      <c r="BS91" s="46"/>
      <c r="BT91" s="36">
        <v>1</v>
      </c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3">
        <v>22770</v>
      </c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</row>
    <row r="92" spans="1:105" s="2" customFormat="1" ht="15" customHeight="1" x14ac:dyDescent="0.25">
      <c r="A92" s="34" t="s">
        <v>23</v>
      </c>
      <c r="B92" s="34"/>
      <c r="C92" s="34"/>
      <c r="D92" s="34"/>
      <c r="E92" s="34"/>
      <c r="F92" s="34"/>
      <c r="G92" s="34"/>
      <c r="H92" s="44" t="s">
        <v>158</v>
      </c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  <c r="BP92" s="45"/>
      <c r="BQ92" s="45"/>
      <c r="BR92" s="45"/>
      <c r="BS92" s="46"/>
      <c r="BT92" s="36">
        <v>1</v>
      </c>
      <c r="BU92" s="36"/>
      <c r="BV92" s="36"/>
      <c r="BW92" s="36"/>
      <c r="BX92" s="36"/>
      <c r="BY92" s="36"/>
      <c r="BZ92" s="36"/>
      <c r="CA92" s="36"/>
      <c r="CB92" s="36"/>
      <c r="CC92" s="36"/>
      <c r="CD92" s="36"/>
      <c r="CE92" s="36"/>
      <c r="CF92" s="36"/>
      <c r="CG92" s="36"/>
      <c r="CH92" s="36"/>
      <c r="CI92" s="36"/>
      <c r="CJ92" s="33">
        <v>0</v>
      </c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CX92" s="33"/>
      <c r="CY92" s="33"/>
      <c r="CZ92" s="33"/>
      <c r="DA92" s="33"/>
    </row>
    <row r="93" spans="1:105" s="2" customFormat="1" ht="15" customHeight="1" x14ac:dyDescent="0.25">
      <c r="A93" s="34"/>
      <c r="B93" s="34"/>
      <c r="C93" s="34"/>
      <c r="D93" s="34"/>
      <c r="E93" s="34"/>
      <c r="F93" s="34"/>
      <c r="G93" s="34"/>
      <c r="H93" s="48" t="s">
        <v>15</v>
      </c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49"/>
      <c r="BR93" s="49"/>
      <c r="BS93" s="50"/>
      <c r="BT93" s="36" t="s">
        <v>16</v>
      </c>
      <c r="BU93" s="36"/>
      <c r="BV93" s="36"/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3">
        <f>CJ89+CJ90+CJ92+CJ91</f>
        <v>22770</v>
      </c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</row>
    <row r="94" spans="1:105" s="2" customFormat="1" ht="12" customHeight="1" x14ac:dyDescent="0.25"/>
    <row r="95" spans="1:105" s="4" customFormat="1" ht="28.5" customHeight="1" x14ac:dyDescent="0.2">
      <c r="A95" s="56" t="s">
        <v>172</v>
      </c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6"/>
      <c r="BT95" s="56"/>
      <c r="BU95" s="56"/>
      <c r="BV95" s="56"/>
      <c r="BW95" s="56"/>
      <c r="BX95" s="56"/>
      <c r="BY95" s="56"/>
      <c r="BZ95" s="56"/>
      <c r="CA95" s="56"/>
      <c r="CB95" s="56"/>
      <c r="CC95" s="56"/>
      <c r="CD95" s="56"/>
      <c r="CE95" s="56"/>
      <c r="CF95" s="56"/>
      <c r="CG95" s="56"/>
      <c r="CH95" s="56"/>
      <c r="CI95" s="56"/>
      <c r="CJ95" s="56"/>
      <c r="CK95" s="56"/>
      <c r="CL95" s="56"/>
      <c r="CM95" s="56"/>
      <c r="CN95" s="56"/>
      <c r="CO95" s="56"/>
      <c r="CP95" s="56"/>
      <c r="CQ95" s="56"/>
      <c r="CR95" s="56"/>
      <c r="CS95" s="56"/>
      <c r="CT95" s="56"/>
      <c r="CU95" s="56"/>
      <c r="CV95" s="56"/>
      <c r="CW95" s="56"/>
      <c r="CX95" s="56"/>
      <c r="CY95" s="56"/>
      <c r="CZ95" s="56"/>
      <c r="DA95" s="56"/>
    </row>
    <row r="96" spans="1:105" s="2" customFormat="1" ht="10.5" customHeight="1" x14ac:dyDescent="0.25"/>
    <row r="97" spans="1:161" s="5" customFormat="1" ht="30" customHeight="1" x14ac:dyDescent="0.2">
      <c r="A97" s="41" t="s">
        <v>4</v>
      </c>
      <c r="B97" s="42"/>
      <c r="C97" s="42"/>
      <c r="D97" s="42"/>
      <c r="E97" s="42"/>
      <c r="F97" s="42"/>
      <c r="G97" s="43"/>
      <c r="H97" s="41" t="s">
        <v>64</v>
      </c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3"/>
      <c r="BD97" s="41" t="s">
        <v>86</v>
      </c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3"/>
      <c r="BT97" s="41" t="s">
        <v>97</v>
      </c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3"/>
      <c r="CJ97" s="41" t="s">
        <v>98</v>
      </c>
      <c r="CK97" s="42"/>
      <c r="CL97" s="42"/>
      <c r="CM97" s="42"/>
      <c r="CN97" s="42"/>
      <c r="CO97" s="42"/>
      <c r="CP97" s="42"/>
      <c r="CQ97" s="42"/>
      <c r="CR97" s="42"/>
      <c r="CS97" s="42"/>
      <c r="CT97" s="42"/>
      <c r="CU97" s="42"/>
      <c r="CV97" s="42"/>
      <c r="CW97" s="42"/>
      <c r="CX97" s="42"/>
      <c r="CY97" s="42"/>
      <c r="CZ97" s="42"/>
      <c r="DA97" s="43"/>
    </row>
    <row r="98" spans="1:161" s="6" customFormat="1" x14ac:dyDescent="0.2">
      <c r="A98" s="47"/>
      <c r="B98" s="47"/>
      <c r="C98" s="47"/>
      <c r="D98" s="47"/>
      <c r="E98" s="47"/>
      <c r="F98" s="47"/>
      <c r="G98" s="47"/>
      <c r="H98" s="47">
        <v>1</v>
      </c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>
        <v>2</v>
      </c>
      <c r="BE98" s="47"/>
      <c r="BF98" s="47"/>
      <c r="BG98" s="47"/>
      <c r="BH98" s="47"/>
      <c r="BI98" s="47"/>
      <c r="BJ98" s="47"/>
      <c r="BK98" s="47"/>
      <c r="BL98" s="47"/>
      <c r="BM98" s="47"/>
      <c r="BN98" s="47"/>
      <c r="BO98" s="47"/>
      <c r="BP98" s="47"/>
      <c r="BQ98" s="47"/>
      <c r="BR98" s="47"/>
      <c r="BS98" s="47"/>
      <c r="BT98" s="47">
        <v>3</v>
      </c>
      <c r="BU98" s="47"/>
      <c r="BV98" s="47"/>
      <c r="BW98" s="47"/>
      <c r="BX98" s="47"/>
      <c r="BY98" s="47"/>
      <c r="BZ98" s="47"/>
      <c r="CA98" s="47"/>
      <c r="CB98" s="47"/>
      <c r="CC98" s="47"/>
      <c r="CD98" s="47"/>
      <c r="CE98" s="47"/>
      <c r="CF98" s="47"/>
      <c r="CG98" s="47"/>
      <c r="CH98" s="47"/>
      <c r="CI98" s="47"/>
      <c r="CJ98" s="47">
        <v>4</v>
      </c>
      <c r="CK98" s="47"/>
      <c r="CL98" s="47"/>
      <c r="CM98" s="47"/>
      <c r="CN98" s="47"/>
      <c r="CO98" s="47"/>
      <c r="CP98" s="47"/>
      <c r="CQ98" s="47"/>
      <c r="CR98" s="47"/>
      <c r="CS98" s="47"/>
      <c r="CT98" s="47"/>
      <c r="CU98" s="47"/>
      <c r="CV98" s="47"/>
      <c r="CW98" s="47"/>
      <c r="CX98" s="47"/>
      <c r="CY98" s="47"/>
      <c r="CZ98" s="47"/>
      <c r="DA98" s="47"/>
    </row>
    <row r="99" spans="1:161" s="7" customFormat="1" ht="15" customHeight="1" x14ac:dyDescent="0.2">
      <c r="A99" s="34" t="s">
        <v>17</v>
      </c>
      <c r="B99" s="34"/>
      <c r="C99" s="34"/>
      <c r="D99" s="34"/>
      <c r="E99" s="34"/>
      <c r="F99" s="34"/>
      <c r="G99" s="34"/>
      <c r="H99" s="35" t="s">
        <v>135</v>
      </c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6"/>
      <c r="CI99" s="36"/>
      <c r="CJ99" s="33">
        <v>106000</v>
      </c>
      <c r="CK99" s="33"/>
      <c r="CL99" s="33"/>
      <c r="CM99" s="33"/>
      <c r="CN99" s="33"/>
      <c r="CO99" s="33"/>
      <c r="CP99" s="33"/>
      <c r="CQ99" s="33"/>
      <c r="CR99" s="33"/>
      <c r="CS99" s="33"/>
      <c r="CT99" s="33"/>
      <c r="CU99" s="33"/>
      <c r="CV99" s="33"/>
      <c r="CW99" s="33"/>
      <c r="CX99" s="33"/>
      <c r="CY99" s="33"/>
      <c r="CZ99" s="33"/>
      <c r="DA99" s="33"/>
    </row>
    <row r="100" spans="1:161" s="7" customFormat="1" ht="15" customHeight="1" x14ac:dyDescent="0.2">
      <c r="A100" s="34" t="s">
        <v>18</v>
      </c>
      <c r="B100" s="34"/>
      <c r="C100" s="34"/>
      <c r="D100" s="34"/>
      <c r="E100" s="34"/>
      <c r="F100" s="34"/>
      <c r="G100" s="34"/>
      <c r="H100" s="35" t="s">
        <v>136</v>
      </c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6"/>
      <c r="CE100" s="36"/>
      <c r="CF100" s="36"/>
      <c r="CG100" s="36"/>
      <c r="CH100" s="36"/>
      <c r="CI100" s="36"/>
      <c r="CJ100" s="33">
        <v>0</v>
      </c>
      <c r="CK100" s="33"/>
      <c r="CL100" s="33"/>
      <c r="CM100" s="33"/>
      <c r="CN100" s="33"/>
      <c r="CO100" s="33"/>
      <c r="CP100" s="33"/>
      <c r="CQ100" s="33"/>
      <c r="CR100" s="33"/>
      <c r="CS100" s="33"/>
      <c r="CT100" s="33"/>
      <c r="CU100" s="33"/>
      <c r="CV100" s="33"/>
      <c r="CW100" s="33"/>
      <c r="CX100" s="33"/>
      <c r="CY100" s="33"/>
      <c r="CZ100" s="33"/>
      <c r="DA100" s="33"/>
    </row>
    <row r="101" spans="1:161" s="7" customFormat="1" ht="15" customHeight="1" x14ac:dyDescent="0.2">
      <c r="A101" s="34" t="s">
        <v>19</v>
      </c>
      <c r="B101" s="34"/>
      <c r="C101" s="34"/>
      <c r="D101" s="34"/>
      <c r="E101" s="34"/>
      <c r="F101" s="34"/>
      <c r="G101" s="34"/>
      <c r="H101" s="35" t="s">
        <v>137</v>
      </c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6"/>
      <c r="CE101" s="36"/>
      <c r="CF101" s="36"/>
      <c r="CG101" s="36"/>
      <c r="CH101" s="36"/>
      <c r="CI101" s="36"/>
      <c r="CJ101" s="33">
        <v>187300</v>
      </c>
      <c r="CK101" s="33"/>
      <c r="CL101" s="33"/>
      <c r="CM101" s="33"/>
      <c r="CN101" s="33"/>
      <c r="CO101" s="33"/>
      <c r="CP101" s="33"/>
      <c r="CQ101" s="33"/>
      <c r="CR101" s="33"/>
      <c r="CS101" s="33"/>
      <c r="CT101" s="33"/>
      <c r="CU101" s="33"/>
      <c r="CV101" s="33"/>
      <c r="CW101" s="33"/>
      <c r="CX101" s="33"/>
      <c r="CY101" s="33"/>
      <c r="CZ101" s="33"/>
      <c r="DA101" s="33"/>
    </row>
    <row r="102" spans="1:161" s="7" customFormat="1" ht="15" customHeight="1" x14ac:dyDescent="0.2">
      <c r="A102" s="34"/>
      <c r="B102" s="34"/>
      <c r="C102" s="34"/>
      <c r="D102" s="34"/>
      <c r="E102" s="34"/>
      <c r="F102" s="34"/>
      <c r="G102" s="34"/>
      <c r="H102" s="52" t="s">
        <v>15</v>
      </c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3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 t="s">
        <v>16</v>
      </c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3">
        <f>CJ99+CJ100+CJ101</f>
        <v>293300</v>
      </c>
      <c r="CK102" s="33"/>
      <c r="CL102" s="33"/>
      <c r="CM102" s="33"/>
      <c r="CN102" s="33"/>
      <c r="CO102" s="33"/>
      <c r="CP102" s="33"/>
      <c r="CQ102" s="33"/>
      <c r="CR102" s="33"/>
      <c r="CS102" s="33"/>
      <c r="CT102" s="33"/>
      <c r="CU102" s="33"/>
      <c r="CV102" s="33"/>
      <c r="CW102" s="33"/>
      <c r="CX102" s="33"/>
      <c r="CY102" s="33"/>
      <c r="CZ102" s="33"/>
      <c r="DA102" s="33"/>
    </row>
    <row r="104" spans="1:161" s="4" customFormat="1" ht="24.75" customHeight="1" x14ac:dyDescent="0.2">
      <c r="A104" s="8" t="s">
        <v>133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101">
        <f>EO22+CJ31+CM60+CL82+CJ93+CJ102+CJ72</f>
        <v>12355100</v>
      </c>
      <c r="BX104" s="102"/>
      <c r="BY104" s="102"/>
      <c r="BZ104" s="102"/>
      <c r="CA104" s="102"/>
      <c r="CB104" s="102"/>
      <c r="CC104" s="102"/>
      <c r="CD104" s="102"/>
      <c r="CE104" s="102"/>
      <c r="CF104" s="102"/>
      <c r="CG104" s="102"/>
      <c r="CH104" s="102"/>
      <c r="CI104" s="102"/>
      <c r="CJ104" s="102"/>
      <c r="CK104" s="102"/>
      <c r="CL104" s="102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DW104" s="8"/>
      <c r="DX104" s="8"/>
      <c r="DY104" s="8"/>
      <c r="DZ104" s="8"/>
      <c r="EA104" s="8"/>
      <c r="EB104" s="8"/>
      <c r="EC104" s="8"/>
      <c r="ED104" s="8"/>
      <c r="EE104" s="8"/>
      <c r="EF104" s="8"/>
      <c r="EG104" s="8"/>
      <c r="EH104" s="8"/>
      <c r="EI104" s="8"/>
      <c r="EJ104" s="8"/>
      <c r="EK104" s="8"/>
      <c r="EL104" s="8"/>
      <c r="EM104" s="8"/>
      <c r="EN104" s="8"/>
      <c r="EO104" s="8"/>
      <c r="EP104" s="8"/>
      <c r="EQ104" s="8"/>
      <c r="ER104" s="8"/>
      <c r="ES104" s="8"/>
      <c r="ET104" s="8"/>
      <c r="EU104" s="8"/>
      <c r="EV104" s="8"/>
      <c r="EW104" s="8"/>
      <c r="EX104" s="8"/>
      <c r="EY104" s="8"/>
      <c r="EZ104" s="8"/>
      <c r="FA104" s="8"/>
      <c r="FB104" s="8"/>
      <c r="FC104" s="8"/>
      <c r="FD104" s="8"/>
      <c r="FE104" s="8"/>
    </row>
    <row r="105" spans="1:161" ht="13.5" customHeight="1" x14ac:dyDescent="0.2">
      <c r="A105" s="37"/>
      <c r="B105" s="37"/>
      <c r="C105" s="37"/>
      <c r="D105" s="37"/>
      <c r="E105" s="37"/>
      <c r="F105" s="37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9"/>
      <c r="BX105" s="39"/>
      <c r="BY105" s="39"/>
      <c r="BZ105" s="39"/>
      <c r="CA105" s="39"/>
      <c r="CB105" s="39"/>
      <c r="CC105" s="39"/>
      <c r="CD105" s="39"/>
      <c r="CE105" s="39"/>
      <c r="CF105" s="39"/>
      <c r="CG105" s="39"/>
      <c r="CH105" s="39"/>
      <c r="CI105" s="39"/>
      <c r="CJ105" s="39"/>
      <c r="CK105" s="39"/>
      <c r="CL105" s="39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</row>
    <row r="106" spans="1:161" ht="13.5" customHeight="1" x14ac:dyDescent="0.2">
      <c r="A106" s="37"/>
      <c r="B106" s="37"/>
      <c r="C106" s="37"/>
      <c r="D106" s="37"/>
      <c r="E106" s="37"/>
      <c r="F106" s="37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9"/>
      <c r="BX106" s="39"/>
      <c r="BY106" s="39"/>
      <c r="BZ106" s="39"/>
      <c r="CA106" s="39"/>
      <c r="CB106" s="39"/>
      <c r="CC106" s="39"/>
      <c r="CD106" s="39"/>
      <c r="CE106" s="39"/>
      <c r="CF106" s="39"/>
      <c r="CG106" s="39"/>
      <c r="CH106" s="39"/>
      <c r="CI106" s="39"/>
      <c r="CJ106" s="39"/>
      <c r="CK106" s="39"/>
      <c r="CL106" s="39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</row>
    <row r="107" spans="1:161" ht="13.5" customHeight="1" x14ac:dyDescent="0.2">
      <c r="A107" s="37"/>
      <c r="B107" s="37"/>
      <c r="C107" s="37"/>
      <c r="D107" s="37"/>
      <c r="E107" s="37"/>
      <c r="F107" s="37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/>
      <c r="BW107" s="39"/>
      <c r="BX107" s="39"/>
      <c r="BY107" s="39"/>
      <c r="BZ107" s="39"/>
      <c r="CA107" s="39"/>
      <c r="CB107" s="39"/>
      <c r="CC107" s="39"/>
      <c r="CD107" s="39"/>
      <c r="CE107" s="39"/>
      <c r="CF107" s="39"/>
      <c r="CG107" s="39"/>
      <c r="CH107" s="39"/>
      <c r="CI107" s="39"/>
      <c r="CJ107" s="39"/>
      <c r="CK107" s="39"/>
      <c r="CL107" s="39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</row>
  </sheetData>
  <mergeCells count="399">
    <mergeCell ref="CQ11:DH11"/>
    <mergeCell ref="A9:F9"/>
    <mergeCell ref="G9:X9"/>
    <mergeCell ref="Y9:AN9"/>
    <mergeCell ref="AO9:BE9"/>
    <mergeCell ref="A10:FE10"/>
    <mergeCell ref="A11:F11"/>
    <mergeCell ref="AV1:FE1"/>
    <mergeCell ref="AV2:FE2"/>
    <mergeCell ref="A3:FE3"/>
    <mergeCell ref="A4:FE4"/>
    <mergeCell ref="DY6:EN8"/>
    <mergeCell ref="EO6:FE8"/>
    <mergeCell ref="AO7:BE8"/>
    <mergeCell ref="BF7:DH7"/>
    <mergeCell ref="BF8:BW8"/>
    <mergeCell ref="BX8:CP8"/>
    <mergeCell ref="A5:FE5"/>
    <mergeCell ref="A6:F8"/>
    <mergeCell ref="G6:X8"/>
    <mergeCell ref="Y6:AN8"/>
    <mergeCell ref="AO6:DH6"/>
    <mergeCell ref="DI6:DX8"/>
    <mergeCell ref="CQ8:DH8"/>
    <mergeCell ref="A12:F12"/>
    <mergeCell ref="G12:X12"/>
    <mergeCell ref="Y12:AN12"/>
    <mergeCell ref="AO12:BE12"/>
    <mergeCell ref="BF12:BW12"/>
    <mergeCell ref="BX12:CP12"/>
    <mergeCell ref="EO11:FE11"/>
    <mergeCell ref="CQ9:DH9"/>
    <mergeCell ref="DI9:DX9"/>
    <mergeCell ref="DY9:EN9"/>
    <mergeCell ref="EO9:FE9"/>
    <mergeCell ref="CQ12:DH12"/>
    <mergeCell ref="DI12:DX12"/>
    <mergeCell ref="DY12:EN12"/>
    <mergeCell ref="EO12:FE12"/>
    <mergeCell ref="G11:X11"/>
    <mergeCell ref="Y11:AN11"/>
    <mergeCell ref="AO11:BE11"/>
    <mergeCell ref="BF11:BW11"/>
    <mergeCell ref="DI11:DX11"/>
    <mergeCell ref="DY11:EN11"/>
    <mergeCell ref="BF9:BW9"/>
    <mergeCell ref="BX9:CP9"/>
    <mergeCell ref="BX11:CP11"/>
    <mergeCell ref="CQ13:DH13"/>
    <mergeCell ref="DI13:DX13"/>
    <mergeCell ref="DY13:EN13"/>
    <mergeCell ref="EO15:FE15"/>
    <mergeCell ref="A14:F14"/>
    <mergeCell ref="G14:X14"/>
    <mergeCell ref="Y14:AN14"/>
    <mergeCell ref="AO14:BE14"/>
    <mergeCell ref="BF14:BW14"/>
    <mergeCell ref="BX14:CP14"/>
    <mergeCell ref="A13:F13"/>
    <mergeCell ref="G13:X13"/>
    <mergeCell ref="Y13:AN13"/>
    <mergeCell ref="AO13:BE13"/>
    <mergeCell ref="BF13:BW13"/>
    <mergeCell ref="BX13:CP13"/>
    <mergeCell ref="EO13:FE13"/>
    <mergeCell ref="CQ14:DH14"/>
    <mergeCell ref="DI14:DX14"/>
    <mergeCell ref="DY14:EN14"/>
    <mergeCell ref="EO17:FE17"/>
    <mergeCell ref="EO14:FE14"/>
    <mergeCell ref="A15:X15"/>
    <mergeCell ref="Y15:AN15"/>
    <mergeCell ref="AO15:BE15"/>
    <mergeCell ref="BF15:BW15"/>
    <mergeCell ref="BX15:CP15"/>
    <mergeCell ref="CQ15:DH15"/>
    <mergeCell ref="DI15:DX15"/>
    <mergeCell ref="DY15:EN15"/>
    <mergeCell ref="A16:FE16"/>
    <mergeCell ref="A17:F17"/>
    <mergeCell ref="G17:X17"/>
    <mergeCell ref="Y17:AN17"/>
    <mergeCell ref="AO17:BE17"/>
    <mergeCell ref="BF17:BW17"/>
    <mergeCell ref="BX17:CP17"/>
    <mergeCell ref="CQ17:DH17"/>
    <mergeCell ref="DI17:DX17"/>
    <mergeCell ref="DY17:EN17"/>
    <mergeCell ref="EO19:FE19"/>
    <mergeCell ref="A18:F18"/>
    <mergeCell ref="G18:X18"/>
    <mergeCell ref="Y18:AN18"/>
    <mergeCell ref="AO18:BE18"/>
    <mergeCell ref="BF18:BW18"/>
    <mergeCell ref="BX18:CP18"/>
    <mergeCell ref="CQ18:DH18"/>
    <mergeCell ref="DI18:DX18"/>
    <mergeCell ref="DY18:EN18"/>
    <mergeCell ref="EO18:FE18"/>
    <mergeCell ref="A19:F19"/>
    <mergeCell ref="G19:X19"/>
    <mergeCell ref="Y19:AN19"/>
    <mergeCell ref="AO19:BE19"/>
    <mergeCell ref="BF19:BW19"/>
    <mergeCell ref="BX19:CP19"/>
    <mergeCell ref="EO22:FE22"/>
    <mergeCell ref="EO20:FE20"/>
    <mergeCell ref="A21:X21"/>
    <mergeCell ref="Y21:AN21"/>
    <mergeCell ref="AO21:BE21"/>
    <mergeCell ref="BF21:BW21"/>
    <mergeCell ref="BX21:CP21"/>
    <mergeCell ref="CQ19:DH19"/>
    <mergeCell ref="DI19:DX19"/>
    <mergeCell ref="DY19:EN19"/>
    <mergeCell ref="EO21:FE21"/>
    <mergeCell ref="A20:F20"/>
    <mergeCell ref="G20:X20"/>
    <mergeCell ref="Y20:AN20"/>
    <mergeCell ref="AO20:BE20"/>
    <mergeCell ref="BF20:BW20"/>
    <mergeCell ref="BX20:CP20"/>
    <mergeCell ref="CQ21:DH21"/>
    <mergeCell ref="DI21:DX21"/>
    <mergeCell ref="DY21:EN21"/>
    <mergeCell ref="BX22:CP22"/>
    <mergeCell ref="CQ22:DH22"/>
    <mergeCell ref="DI22:DX22"/>
    <mergeCell ref="DY22:EN22"/>
    <mergeCell ref="CQ20:DH20"/>
    <mergeCell ref="DI20:DX20"/>
    <mergeCell ref="DY20:EN20"/>
    <mergeCell ref="A22:X22"/>
    <mergeCell ref="Y22:AN22"/>
    <mergeCell ref="AO22:BE22"/>
    <mergeCell ref="BF22:BW22"/>
    <mergeCell ref="CJ28:DA28"/>
    <mergeCell ref="A27:F27"/>
    <mergeCell ref="G27:AD27"/>
    <mergeCell ref="AE27:BC27"/>
    <mergeCell ref="BD27:BS27"/>
    <mergeCell ref="BT27:CI27"/>
    <mergeCell ref="A28:F28"/>
    <mergeCell ref="A29:F29"/>
    <mergeCell ref="G29:AD29"/>
    <mergeCell ref="AE29:BC29"/>
    <mergeCell ref="BD29:BS29"/>
    <mergeCell ref="BT31:CI31"/>
    <mergeCell ref="BD31:BS31"/>
    <mergeCell ref="A24:DZ24"/>
    <mergeCell ref="A26:F26"/>
    <mergeCell ref="G26:AD26"/>
    <mergeCell ref="AE26:BC26"/>
    <mergeCell ref="BD26:BS26"/>
    <mergeCell ref="BT26:CI26"/>
    <mergeCell ref="CJ26:DA26"/>
    <mergeCell ref="CJ27:DA27"/>
    <mergeCell ref="G28:AD28"/>
    <mergeCell ref="AE28:BC28"/>
    <mergeCell ref="BD28:BS28"/>
    <mergeCell ref="BT28:CI28"/>
    <mergeCell ref="BT29:CI29"/>
    <mergeCell ref="CJ29:DA29"/>
    <mergeCell ref="CJ31:DA31"/>
    <mergeCell ref="A30:F30"/>
    <mergeCell ref="G30:AD30"/>
    <mergeCell ref="AE30:BC30"/>
    <mergeCell ref="BD30:BS30"/>
    <mergeCell ref="BT30:CI30"/>
    <mergeCell ref="CJ30:DA30"/>
    <mergeCell ref="A31:F31"/>
    <mergeCell ref="G31:AD31"/>
    <mergeCell ref="AE31:BC31"/>
    <mergeCell ref="A36:F36"/>
    <mergeCell ref="G36:AD36"/>
    <mergeCell ref="AE36:AY36"/>
    <mergeCell ref="AZ36:BQ36"/>
    <mergeCell ref="BR36:CI36"/>
    <mergeCell ref="CJ36:DA36"/>
    <mergeCell ref="CJ37:DA37"/>
    <mergeCell ref="A39:F39"/>
    <mergeCell ref="G39:AD39"/>
    <mergeCell ref="AE39:AY39"/>
    <mergeCell ref="AZ39:BQ39"/>
    <mergeCell ref="A37:F37"/>
    <mergeCell ref="G37:AD37"/>
    <mergeCell ref="A33:DA33"/>
    <mergeCell ref="A35:F35"/>
    <mergeCell ref="G35:AD35"/>
    <mergeCell ref="AE35:AY35"/>
    <mergeCell ref="AZ35:BQ35"/>
    <mergeCell ref="BR35:CI35"/>
    <mergeCell ref="CJ35:DA35"/>
    <mergeCell ref="A46:F46"/>
    <mergeCell ref="G46:BV46"/>
    <mergeCell ref="AE37:AY37"/>
    <mergeCell ref="AZ37:BQ37"/>
    <mergeCell ref="BR39:CI39"/>
    <mergeCell ref="A47:F47"/>
    <mergeCell ref="H47:BV47"/>
    <mergeCell ref="BW47:CL47"/>
    <mergeCell ref="CM47:DA47"/>
    <mergeCell ref="BW46:CL46"/>
    <mergeCell ref="CM46:DA46"/>
    <mergeCell ref="A43:DA43"/>
    <mergeCell ref="A45:F45"/>
    <mergeCell ref="G45:BV45"/>
    <mergeCell ref="BW45:CL45"/>
    <mergeCell ref="CM45:DA45"/>
    <mergeCell ref="CJ39:DA39"/>
    <mergeCell ref="A38:F38"/>
    <mergeCell ref="G38:AD38"/>
    <mergeCell ref="AE38:AY38"/>
    <mergeCell ref="AZ38:BQ38"/>
    <mergeCell ref="BR38:CI38"/>
    <mergeCell ref="CJ38:DA38"/>
    <mergeCell ref="BR37:CI37"/>
    <mergeCell ref="A51:F51"/>
    <mergeCell ref="H51:BV51"/>
    <mergeCell ref="BW51:CL51"/>
    <mergeCell ref="CM51:DA51"/>
    <mergeCell ref="A50:F50"/>
    <mergeCell ref="H50:BV50"/>
    <mergeCell ref="BW50:CL50"/>
    <mergeCell ref="CM50:DA50"/>
    <mergeCell ref="A48:F49"/>
    <mergeCell ref="H48:BV48"/>
    <mergeCell ref="BW48:CL49"/>
    <mergeCell ref="CM48:DA49"/>
    <mergeCell ref="H49:BV49"/>
    <mergeCell ref="A53:F54"/>
    <mergeCell ref="H53:BV53"/>
    <mergeCell ref="BW53:CL54"/>
    <mergeCell ref="CM53:DA54"/>
    <mergeCell ref="H54:BV54"/>
    <mergeCell ref="A52:F52"/>
    <mergeCell ref="H52:BV52"/>
    <mergeCell ref="BW52:CL52"/>
    <mergeCell ref="CM52:DA52"/>
    <mergeCell ref="A57:F57"/>
    <mergeCell ref="H57:BV57"/>
    <mergeCell ref="BW57:CL57"/>
    <mergeCell ref="CM57:DA57"/>
    <mergeCell ref="A56:F56"/>
    <mergeCell ref="H56:BV56"/>
    <mergeCell ref="BW56:CL56"/>
    <mergeCell ref="CM56:DA56"/>
    <mergeCell ref="A55:F55"/>
    <mergeCell ref="H55:BV55"/>
    <mergeCell ref="BW55:CL55"/>
    <mergeCell ref="CM55:DA55"/>
    <mergeCell ref="A60:F60"/>
    <mergeCell ref="G60:BV60"/>
    <mergeCell ref="BW60:CL60"/>
    <mergeCell ref="CM60:DA60"/>
    <mergeCell ref="A59:F59"/>
    <mergeCell ref="H59:BV59"/>
    <mergeCell ref="BW59:CL59"/>
    <mergeCell ref="CM59:DA59"/>
    <mergeCell ref="A58:F58"/>
    <mergeCell ref="H58:BV58"/>
    <mergeCell ref="BW58:CL58"/>
    <mergeCell ref="CM58:DA58"/>
    <mergeCell ref="A61:F61"/>
    <mergeCell ref="G61:BV61"/>
    <mergeCell ref="BW61:CL61"/>
    <mergeCell ref="CM61:DA61"/>
    <mergeCell ref="A62:F62"/>
    <mergeCell ref="G62:BV62"/>
    <mergeCell ref="BW62:CL62"/>
    <mergeCell ref="CM62:DA62"/>
    <mergeCell ref="A63:F63"/>
    <mergeCell ref="G63:BV63"/>
    <mergeCell ref="BW63:CL63"/>
    <mergeCell ref="CM63:DA63"/>
    <mergeCell ref="A67:DA67"/>
    <mergeCell ref="A69:G69"/>
    <mergeCell ref="H69:BC69"/>
    <mergeCell ref="BD69:BS69"/>
    <mergeCell ref="BT69:CI69"/>
    <mergeCell ref="CJ69:DA69"/>
    <mergeCell ref="A65:DA65"/>
    <mergeCell ref="CJ70:DA70"/>
    <mergeCell ref="A71:G71"/>
    <mergeCell ref="H71:BC71"/>
    <mergeCell ref="BD71:BS71"/>
    <mergeCell ref="BT71:CI71"/>
    <mergeCell ref="CJ71:DA71"/>
    <mergeCell ref="A70:G70"/>
    <mergeCell ref="H70:BC70"/>
    <mergeCell ref="BD70:BS70"/>
    <mergeCell ref="BT70:CI70"/>
    <mergeCell ref="A72:G72"/>
    <mergeCell ref="H72:BC72"/>
    <mergeCell ref="BD72:BS72"/>
    <mergeCell ref="BT72:CI72"/>
    <mergeCell ref="CJ72:DA72"/>
    <mergeCell ref="A74:DA74"/>
    <mergeCell ref="A76:DA76"/>
    <mergeCell ref="A78:G78"/>
    <mergeCell ref="H78:AO78"/>
    <mergeCell ref="AP78:BE78"/>
    <mergeCell ref="BF78:BU78"/>
    <mergeCell ref="BV78:CK78"/>
    <mergeCell ref="CL78:DA78"/>
    <mergeCell ref="AP80:BE80"/>
    <mergeCell ref="BF80:BU80"/>
    <mergeCell ref="A81:G81"/>
    <mergeCell ref="H81:AO81"/>
    <mergeCell ref="AP81:BE81"/>
    <mergeCell ref="BF81:BU81"/>
    <mergeCell ref="BV81:CK81"/>
    <mergeCell ref="CL81:DA81"/>
    <mergeCell ref="BV80:CK80"/>
    <mergeCell ref="CL80:DA80"/>
    <mergeCell ref="A79:G79"/>
    <mergeCell ref="H79:AO79"/>
    <mergeCell ref="AP79:BE79"/>
    <mergeCell ref="BF79:BU79"/>
    <mergeCell ref="BV79:CK79"/>
    <mergeCell ref="CL79:DA79"/>
    <mergeCell ref="A80:G80"/>
    <mergeCell ref="H80:AO80"/>
    <mergeCell ref="BD98:BS98"/>
    <mergeCell ref="CJ88:DA88"/>
    <mergeCell ref="A85:DA85"/>
    <mergeCell ref="A87:G87"/>
    <mergeCell ref="H87:BS87"/>
    <mergeCell ref="BT87:CI87"/>
    <mergeCell ref="CJ87:DA87"/>
    <mergeCell ref="A82:G82"/>
    <mergeCell ref="H82:AO82"/>
    <mergeCell ref="AP82:BE82"/>
    <mergeCell ref="BF82:BU82"/>
    <mergeCell ref="A88:G88"/>
    <mergeCell ref="H88:BS88"/>
    <mergeCell ref="BT88:CI88"/>
    <mergeCell ref="BV82:CK82"/>
    <mergeCell ref="CL82:DA82"/>
    <mergeCell ref="A106:F106"/>
    <mergeCell ref="BW106:CL106"/>
    <mergeCell ref="A92:G92"/>
    <mergeCell ref="H92:BS92"/>
    <mergeCell ref="BT92:CI92"/>
    <mergeCell ref="CJ92:DA92"/>
    <mergeCell ref="A95:DA95"/>
    <mergeCell ref="A97:G97"/>
    <mergeCell ref="H97:BC97"/>
    <mergeCell ref="BD97:BS97"/>
    <mergeCell ref="BT97:CI97"/>
    <mergeCell ref="CJ97:DA97"/>
    <mergeCell ref="A93:G93"/>
    <mergeCell ref="H93:BS93"/>
    <mergeCell ref="BT93:CI93"/>
    <mergeCell ref="CJ93:DA93"/>
    <mergeCell ref="CJ98:DA98"/>
    <mergeCell ref="A99:G99"/>
    <mergeCell ref="H99:BC99"/>
    <mergeCell ref="BD99:BS99"/>
    <mergeCell ref="BT99:CI99"/>
    <mergeCell ref="CJ99:DA99"/>
    <mergeCell ref="A98:G98"/>
    <mergeCell ref="H98:BC98"/>
    <mergeCell ref="G106:BV106"/>
    <mergeCell ref="BT98:CI98"/>
    <mergeCell ref="A107:F107"/>
    <mergeCell ref="G107:BV107"/>
    <mergeCell ref="BW107:CL107"/>
    <mergeCell ref="A105:F105"/>
    <mergeCell ref="CJ100:DA100"/>
    <mergeCell ref="A101:G101"/>
    <mergeCell ref="H101:BC101"/>
    <mergeCell ref="BD101:BS101"/>
    <mergeCell ref="BT101:CI101"/>
    <mergeCell ref="CJ101:DA101"/>
    <mergeCell ref="A100:G100"/>
    <mergeCell ref="H100:BC100"/>
    <mergeCell ref="BD100:BS100"/>
    <mergeCell ref="BT100:CI100"/>
    <mergeCell ref="A102:G102"/>
    <mergeCell ref="H102:BC102"/>
    <mergeCell ref="BD102:BS102"/>
    <mergeCell ref="BT102:CI102"/>
    <mergeCell ref="CJ102:DA102"/>
    <mergeCell ref="BW104:CL104"/>
    <mergeCell ref="G105:BV105"/>
    <mergeCell ref="BW105:CL105"/>
    <mergeCell ref="A89:G89"/>
    <mergeCell ref="H89:BS89"/>
    <mergeCell ref="BT89:CI89"/>
    <mergeCell ref="CJ89:DA89"/>
    <mergeCell ref="A90:G90"/>
    <mergeCell ref="H90:BS90"/>
    <mergeCell ref="BT90:CI90"/>
    <mergeCell ref="CJ90:DA90"/>
    <mergeCell ref="A91:G91"/>
    <mergeCell ref="H91:BS91"/>
    <mergeCell ref="BT91:CI91"/>
    <mergeCell ref="CJ91:DA91"/>
  </mergeCells>
  <phoneticPr fontId="9" type="noConversion"/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84"/>
  <sheetViews>
    <sheetView topLeftCell="A64" zoomScaleNormal="100" zoomScaleSheetLayoutView="100" workbookViewId="0">
      <selection activeCell="EI85" sqref="EI85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100" t="s">
        <v>159</v>
      </c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0"/>
      <c r="DE1" s="100"/>
      <c r="DF1" s="100"/>
      <c r="DG1" s="100"/>
      <c r="DH1" s="100"/>
      <c r="DI1" s="100"/>
      <c r="DJ1" s="100"/>
      <c r="DK1" s="100"/>
      <c r="DL1" s="100"/>
      <c r="DM1" s="100"/>
      <c r="DN1" s="100"/>
      <c r="DO1" s="100"/>
      <c r="DP1" s="100"/>
      <c r="DQ1" s="100"/>
      <c r="DR1" s="100"/>
      <c r="DS1" s="100"/>
      <c r="DT1" s="100"/>
      <c r="DU1" s="100"/>
      <c r="DV1" s="100"/>
      <c r="DW1" s="100"/>
      <c r="DX1" s="100"/>
      <c r="DY1" s="100"/>
      <c r="DZ1" s="100"/>
      <c r="EA1" s="100"/>
      <c r="EB1" s="100"/>
      <c r="EC1" s="100"/>
      <c r="ED1" s="100"/>
      <c r="EE1" s="100"/>
      <c r="EF1" s="100"/>
      <c r="EG1" s="100"/>
      <c r="EH1" s="100"/>
      <c r="EI1" s="100"/>
      <c r="EJ1" s="100"/>
      <c r="EK1" s="100"/>
      <c r="EL1" s="100"/>
      <c r="EM1" s="100"/>
      <c r="EN1" s="100"/>
      <c r="EO1" s="100"/>
      <c r="EP1" s="100"/>
      <c r="EQ1" s="100"/>
      <c r="ER1" s="100"/>
      <c r="ES1" s="100"/>
      <c r="ET1" s="100"/>
      <c r="EU1" s="100"/>
      <c r="EV1" s="100"/>
      <c r="EW1" s="100"/>
      <c r="EX1" s="100"/>
      <c r="EY1" s="100"/>
      <c r="EZ1" s="100"/>
      <c r="FA1" s="100"/>
      <c r="FB1" s="100"/>
      <c r="FC1" s="100"/>
      <c r="FD1" s="100"/>
      <c r="FE1" s="100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40"/>
      <c r="ES2" s="40"/>
      <c r="ET2" s="40"/>
      <c r="EU2" s="40"/>
      <c r="EV2" s="40"/>
      <c r="EW2" s="40"/>
      <c r="EX2" s="40"/>
      <c r="EY2" s="40"/>
      <c r="EZ2" s="40"/>
      <c r="FA2" s="40"/>
      <c r="FB2" s="40"/>
      <c r="FC2" s="40"/>
      <c r="FD2" s="40"/>
      <c r="FE2" s="40"/>
    </row>
    <row r="3" spans="1:161" s="3" customFormat="1" ht="15.75" x14ac:dyDescent="0.25">
      <c r="A3" s="67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</row>
    <row r="4" spans="1:161" s="2" customFormat="1" ht="15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</row>
    <row r="5" spans="1:161" s="2" customFormat="1" ht="15" x14ac:dyDescent="0.25">
      <c r="A5" s="40" t="s">
        <v>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</row>
    <row r="6" spans="1:161" s="21" customFormat="1" ht="13.5" customHeight="1" x14ac:dyDescent="0.2">
      <c r="A6" s="41" t="s">
        <v>4</v>
      </c>
      <c r="B6" s="42"/>
      <c r="C6" s="42"/>
      <c r="D6" s="42"/>
      <c r="E6" s="42"/>
      <c r="F6" s="43"/>
      <c r="G6" s="41" t="s">
        <v>5</v>
      </c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3"/>
      <c r="Y6" s="41" t="s">
        <v>6</v>
      </c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3"/>
      <c r="AO6" s="68" t="s">
        <v>7</v>
      </c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70"/>
      <c r="DI6" s="41" t="s">
        <v>8</v>
      </c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3"/>
      <c r="DY6" s="41" t="s">
        <v>103</v>
      </c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3"/>
      <c r="EO6" s="41" t="s">
        <v>9</v>
      </c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3"/>
    </row>
    <row r="7" spans="1:161" s="21" customFormat="1" ht="13.5" customHeight="1" x14ac:dyDescent="0.2">
      <c r="A7" s="63"/>
      <c r="B7" s="64"/>
      <c r="C7" s="64"/>
      <c r="D7" s="64"/>
      <c r="E7" s="64"/>
      <c r="F7" s="65"/>
      <c r="G7" s="63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5"/>
      <c r="Y7" s="63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5"/>
      <c r="AO7" s="41" t="s">
        <v>10</v>
      </c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3"/>
      <c r="BF7" s="68" t="s">
        <v>11</v>
      </c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70"/>
      <c r="DI7" s="63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5"/>
      <c r="DY7" s="63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5"/>
      <c r="EO7" s="63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5"/>
    </row>
    <row r="8" spans="1:161" s="21" customFormat="1" ht="39.75" customHeight="1" x14ac:dyDescent="0.2">
      <c r="A8" s="57"/>
      <c r="B8" s="58"/>
      <c r="C8" s="58"/>
      <c r="D8" s="58"/>
      <c r="E8" s="58"/>
      <c r="F8" s="59"/>
      <c r="G8" s="57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9"/>
      <c r="Y8" s="57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9"/>
      <c r="AO8" s="57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9"/>
      <c r="BF8" s="66" t="s">
        <v>12</v>
      </c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 t="s">
        <v>13</v>
      </c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 t="s">
        <v>14</v>
      </c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57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9"/>
      <c r="DY8" s="57"/>
      <c r="DZ8" s="58"/>
      <c r="EA8" s="58"/>
      <c r="EB8" s="58"/>
      <c r="EC8" s="58"/>
      <c r="ED8" s="58"/>
      <c r="EE8" s="58"/>
      <c r="EF8" s="58"/>
      <c r="EG8" s="58"/>
      <c r="EH8" s="58"/>
      <c r="EI8" s="58"/>
      <c r="EJ8" s="58"/>
      <c r="EK8" s="58"/>
      <c r="EL8" s="58"/>
      <c r="EM8" s="58"/>
      <c r="EN8" s="59"/>
      <c r="EO8" s="57"/>
      <c r="EP8" s="58"/>
      <c r="EQ8" s="58"/>
      <c r="ER8" s="58"/>
      <c r="ES8" s="58"/>
      <c r="ET8" s="58"/>
      <c r="EU8" s="58"/>
      <c r="EV8" s="58"/>
      <c r="EW8" s="58"/>
      <c r="EX8" s="58"/>
      <c r="EY8" s="58"/>
      <c r="EZ8" s="58"/>
      <c r="FA8" s="58"/>
      <c r="FB8" s="58"/>
      <c r="FC8" s="58"/>
      <c r="FD8" s="58"/>
      <c r="FE8" s="59"/>
    </row>
    <row r="9" spans="1:161" s="6" customFormat="1" x14ac:dyDescent="0.2">
      <c r="A9" s="47">
        <v>1</v>
      </c>
      <c r="B9" s="47"/>
      <c r="C9" s="47"/>
      <c r="D9" s="47"/>
      <c r="E9" s="47"/>
      <c r="F9" s="47"/>
      <c r="G9" s="47">
        <v>2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>
        <v>3</v>
      </c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>
        <v>4</v>
      </c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>
        <v>5</v>
      </c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>
        <v>6</v>
      </c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>
        <v>7</v>
      </c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>
        <v>8</v>
      </c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>
        <v>9</v>
      </c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>
        <v>10</v>
      </c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</row>
    <row r="10" spans="1:161" s="7" customFormat="1" ht="15" customHeight="1" x14ac:dyDescent="0.2">
      <c r="A10" s="60" t="s">
        <v>105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2"/>
    </row>
    <row r="11" spans="1:161" s="7" customFormat="1" ht="27.75" customHeight="1" x14ac:dyDescent="0.2">
      <c r="A11" s="34" t="s">
        <v>17</v>
      </c>
      <c r="B11" s="34"/>
      <c r="C11" s="34"/>
      <c r="D11" s="34"/>
      <c r="E11" s="34"/>
      <c r="F11" s="34"/>
      <c r="G11" s="35" t="s">
        <v>22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6">
        <v>8</v>
      </c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>
        <f>BF11+BX11+CQ11</f>
        <v>4717</v>
      </c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>
        <v>0</v>
      </c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>
        <v>0</v>
      </c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>
        <v>4717</v>
      </c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>
        <v>20</v>
      </c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>
        <v>1.7</v>
      </c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3">
        <f>Y11*AO11*12*1.7-74.4</f>
        <v>769740</v>
      </c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</row>
    <row r="12" spans="1:161" s="7" customFormat="1" ht="15" customHeight="1" x14ac:dyDescent="0.2">
      <c r="A12" s="51" t="s">
        <v>107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3"/>
      <c r="Y12" s="36" t="s">
        <v>16</v>
      </c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 t="s">
        <v>16</v>
      </c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 t="s">
        <v>16</v>
      </c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 t="s">
        <v>16</v>
      </c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 t="s">
        <v>16</v>
      </c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 t="s">
        <v>16</v>
      </c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3">
        <f>EO11</f>
        <v>769740</v>
      </c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</row>
    <row r="13" spans="1:161" s="7" customFormat="1" ht="15" customHeight="1" x14ac:dyDescent="0.2">
      <c r="A13" s="51" t="s">
        <v>108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3"/>
      <c r="Y13" s="36" t="s">
        <v>16</v>
      </c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 t="s">
        <v>16</v>
      </c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 t="s">
        <v>16</v>
      </c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 t="s">
        <v>16</v>
      </c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 t="s">
        <v>16</v>
      </c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 t="s">
        <v>16</v>
      </c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3">
        <f>EO12</f>
        <v>769740</v>
      </c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</row>
    <row r="14" spans="1:161" s="7" customFormat="1" ht="15" customHeight="1" x14ac:dyDescent="0.2">
      <c r="A14" s="17"/>
      <c r="B14" s="17"/>
      <c r="C14" s="17"/>
      <c r="D14" s="17"/>
      <c r="E14" s="17"/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</row>
    <row r="15" spans="1:161" s="4" customFormat="1" ht="14.25" x14ac:dyDescent="0.2">
      <c r="A15" s="40" t="s">
        <v>25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</row>
    <row r="16" spans="1:161" s="2" customFormat="1" ht="10.5" customHeight="1" x14ac:dyDescent="0.25"/>
    <row r="17" spans="1:105" s="31" customFormat="1" ht="45" customHeight="1" x14ac:dyDescent="0.2">
      <c r="A17" s="41" t="s">
        <v>4</v>
      </c>
      <c r="B17" s="42"/>
      <c r="C17" s="42"/>
      <c r="D17" s="42"/>
      <c r="E17" s="42"/>
      <c r="F17" s="43"/>
      <c r="G17" s="41" t="s">
        <v>26</v>
      </c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3"/>
      <c r="AE17" s="41" t="s">
        <v>27</v>
      </c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3"/>
      <c r="BD17" s="41" t="s">
        <v>28</v>
      </c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3"/>
      <c r="BT17" s="41" t="s">
        <v>29</v>
      </c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3"/>
      <c r="CJ17" s="41" t="s">
        <v>30</v>
      </c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3"/>
    </row>
    <row r="18" spans="1:105" s="6" customFormat="1" x14ac:dyDescent="0.2">
      <c r="A18" s="47">
        <v>1</v>
      </c>
      <c r="B18" s="47"/>
      <c r="C18" s="47"/>
      <c r="D18" s="47"/>
      <c r="E18" s="47"/>
      <c r="F18" s="47"/>
      <c r="G18" s="47">
        <v>2</v>
      </c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>
        <v>3</v>
      </c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>
        <v>4</v>
      </c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>
        <v>5</v>
      </c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>
        <v>6</v>
      </c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</row>
    <row r="19" spans="1:105" s="7" customFormat="1" ht="15" customHeight="1" x14ac:dyDescent="0.2">
      <c r="A19" s="34" t="s">
        <v>17</v>
      </c>
      <c r="B19" s="34"/>
      <c r="C19" s="34"/>
      <c r="D19" s="34"/>
      <c r="E19" s="34"/>
      <c r="F19" s="34"/>
      <c r="G19" s="35" t="s">
        <v>109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</row>
    <row r="20" spans="1:105" s="7" customFormat="1" ht="15" customHeight="1" x14ac:dyDescent="0.2">
      <c r="A20" s="34" t="s">
        <v>18</v>
      </c>
      <c r="B20" s="34"/>
      <c r="C20" s="34"/>
      <c r="D20" s="34"/>
      <c r="E20" s="34"/>
      <c r="F20" s="34"/>
      <c r="G20" s="35" t="s">
        <v>111</v>
      </c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</row>
    <row r="21" spans="1:105" s="7" customFormat="1" ht="15" customHeight="1" x14ac:dyDescent="0.2">
      <c r="A21" s="34" t="s">
        <v>19</v>
      </c>
      <c r="B21" s="34"/>
      <c r="C21" s="34"/>
      <c r="D21" s="34"/>
      <c r="E21" s="34"/>
      <c r="F21" s="34"/>
      <c r="G21" s="35" t="s">
        <v>110</v>
      </c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6">
        <v>1322</v>
      </c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>
        <v>1</v>
      </c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3">
        <v>2644</v>
      </c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</row>
    <row r="22" spans="1:105" s="7" customFormat="1" ht="15" customHeight="1" x14ac:dyDescent="0.2">
      <c r="A22" s="34"/>
      <c r="B22" s="34"/>
      <c r="C22" s="34"/>
      <c r="D22" s="34"/>
      <c r="E22" s="34"/>
      <c r="F22" s="34"/>
      <c r="G22" s="52" t="s">
        <v>15</v>
      </c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3"/>
      <c r="AE22" s="36" t="s">
        <v>16</v>
      </c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 t="s">
        <v>16</v>
      </c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 t="s">
        <v>16</v>
      </c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3">
        <f>CJ21</f>
        <v>2644</v>
      </c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</row>
    <row r="24" spans="1:105" s="4" customFormat="1" ht="41.25" customHeight="1" x14ac:dyDescent="0.2">
      <c r="A24" s="56" t="s">
        <v>160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</row>
    <row r="25" spans="1:105" s="2" customFormat="1" ht="10.5" customHeight="1" x14ac:dyDescent="0.25"/>
    <row r="26" spans="1:105" s="2" customFormat="1" ht="55.5" customHeight="1" x14ac:dyDescent="0.25">
      <c r="A26" s="68" t="s">
        <v>4</v>
      </c>
      <c r="B26" s="69"/>
      <c r="C26" s="69"/>
      <c r="D26" s="69"/>
      <c r="E26" s="69"/>
      <c r="F26" s="70"/>
      <c r="G26" s="68" t="s">
        <v>36</v>
      </c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70"/>
      <c r="BW26" s="68" t="s">
        <v>37</v>
      </c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70"/>
      <c r="CM26" s="68" t="s">
        <v>38</v>
      </c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70"/>
    </row>
    <row r="27" spans="1:105" x14ac:dyDescent="0.2">
      <c r="A27" s="103">
        <v>1</v>
      </c>
      <c r="B27" s="104"/>
      <c r="C27" s="104"/>
      <c r="D27" s="104"/>
      <c r="E27" s="104"/>
      <c r="F27" s="105"/>
      <c r="G27" s="103">
        <v>2</v>
      </c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04"/>
      <c r="BT27" s="104"/>
      <c r="BU27" s="104"/>
      <c r="BV27" s="105"/>
      <c r="BW27" s="103">
        <v>3</v>
      </c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4"/>
      <c r="CJ27" s="104"/>
      <c r="CK27" s="104"/>
      <c r="CL27" s="105"/>
      <c r="CM27" s="103">
        <v>4</v>
      </c>
      <c r="CN27" s="104"/>
      <c r="CO27" s="104"/>
      <c r="CP27" s="104"/>
      <c r="CQ27" s="104"/>
      <c r="CR27" s="104"/>
      <c r="CS27" s="104"/>
      <c r="CT27" s="104"/>
      <c r="CU27" s="104"/>
      <c r="CV27" s="104"/>
      <c r="CW27" s="104"/>
      <c r="CX27" s="104"/>
      <c r="CY27" s="104"/>
      <c r="CZ27" s="104"/>
      <c r="DA27" s="105"/>
    </row>
    <row r="28" spans="1:105" s="2" customFormat="1" ht="21.75" customHeight="1" x14ac:dyDescent="0.25">
      <c r="A28" s="106" t="s">
        <v>17</v>
      </c>
      <c r="B28" s="107"/>
      <c r="C28" s="107"/>
      <c r="D28" s="107"/>
      <c r="E28" s="107"/>
      <c r="F28" s="108"/>
      <c r="G28" s="32"/>
      <c r="H28" s="45" t="s">
        <v>39</v>
      </c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6"/>
      <c r="BW28" s="109" t="s">
        <v>16</v>
      </c>
      <c r="BX28" s="110"/>
      <c r="BY28" s="110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11"/>
      <c r="CM28" s="112">
        <f>CM29</f>
        <v>169340</v>
      </c>
      <c r="CN28" s="113"/>
      <c r="CO28" s="113"/>
      <c r="CP28" s="113"/>
      <c r="CQ28" s="113"/>
      <c r="CR28" s="113"/>
      <c r="CS28" s="113"/>
      <c r="CT28" s="113"/>
      <c r="CU28" s="113"/>
      <c r="CV28" s="113"/>
      <c r="CW28" s="113"/>
      <c r="CX28" s="113"/>
      <c r="CY28" s="113"/>
      <c r="CZ28" s="113"/>
      <c r="DA28" s="114"/>
    </row>
    <row r="29" spans="1:105" ht="12.75" customHeight="1" x14ac:dyDescent="0.2">
      <c r="A29" s="73" t="s">
        <v>40</v>
      </c>
      <c r="B29" s="74"/>
      <c r="C29" s="74"/>
      <c r="D29" s="74"/>
      <c r="E29" s="74"/>
      <c r="F29" s="75"/>
      <c r="G29" s="10"/>
      <c r="H29" s="79" t="s">
        <v>11</v>
      </c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80"/>
      <c r="BW29" s="81"/>
      <c r="BX29" s="82"/>
      <c r="BY29" s="82"/>
      <c r="BZ29" s="82"/>
      <c r="CA29" s="82"/>
      <c r="CB29" s="82"/>
      <c r="CC29" s="82"/>
      <c r="CD29" s="82"/>
      <c r="CE29" s="82"/>
      <c r="CF29" s="82"/>
      <c r="CG29" s="82"/>
      <c r="CH29" s="82"/>
      <c r="CI29" s="82"/>
      <c r="CJ29" s="82"/>
      <c r="CK29" s="82"/>
      <c r="CL29" s="83"/>
      <c r="CM29" s="87">
        <v>169340</v>
      </c>
      <c r="CN29" s="88"/>
      <c r="CO29" s="88"/>
      <c r="CP29" s="88"/>
      <c r="CQ29" s="88"/>
      <c r="CR29" s="88"/>
      <c r="CS29" s="88"/>
      <c r="CT29" s="88"/>
      <c r="CU29" s="88"/>
      <c r="CV29" s="88"/>
      <c r="CW29" s="88"/>
      <c r="CX29" s="88"/>
      <c r="CY29" s="88"/>
      <c r="CZ29" s="88"/>
      <c r="DA29" s="89"/>
    </row>
    <row r="30" spans="1:105" ht="12.75" customHeight="1" x14ac:dyDescent="0.2">
      <c r="A30" s="76"/>
      <c r="B30" s="77"/>
      <c r="C30" s="77"/>
      <c r="D30" s="77"/>
      <c r="E30" s="77"/>
      <c r="F30" s="78"/>
      <c r="G30" s="11"/>
      <c r="H30" s="93" t="s">
        <v>41</v>
      </c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3"/>
      <c r="BM30" s="93"/>
      <c r="BN30" s="93"/>
      <c r="BO30" s="93"/>
      <c r="BP30" s="93"/>
      <c r="BQ30" s="93"/>
      <c r="BR30" s="93"/>
      <c r="BS30" s="93"/>
      <c r="BT30" s="93"/>
      <c r="BU30" s="93"/>
      <c r="BV30" s="94"/>
      <c r="BW30" s="84"/>
      <c r="BX30" s="85"/>
      <c r="BY30" s="85"/>
      <c r="BZ30" s="85"/>
      <c r="CA30" s="85"/>
      <c r="CB30" s="85"/>
      <c r="CC30" s="85"/>
      <c r="CD30" s="85"/>
      <c r="CE30" s="85"/>
      <c r="CF30" s="85"/>
      <c r="CG30" s="85"/>
      <c r="CH30" s="85"/>
      <c r="CI30" s="85"/>
      <c r="CJ30" s="85"/>
      <c r="CK30" s="85"/>
      <c r="CL30" s="86"/>
      <c r="CM30" s="90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/>
      <c r="CY30" s="91"/>
      <c r="CZ30" s="91"/>
      <c r="DA30" s="92"/>
    </row>
    <row r="31" spans="1:105" ht="13.5" customHeight="1" x14ac:dyDescent="0.2">
      <c r="A31" s="34" t="s">
        <v>42</v>
      </c>
      <c r="B31" s="34"/>
      <c r="C31" s="34"/>
      <c r="D31" s="34"/>
      <c r="E31" s="34"/>
      <c r="F31" s="34"/>
      <c r="G31" s="20"/>
      <c r="H31" s="71" t="s">
        <v>43</v>
      </c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  <c r="BR31" s="71"/>
      <c r="BS31" s="71"/>
      <c r="BT31" s="71"/>
      <c r="BU31" s="71"/>
      <c r="BV31" s="72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</row>
    <row r="32" spans="1:105" ht="26.25" customHeight="1" x14ac:dyDescent="0.2">
      <c r="A32" s="34" t="s">
        <v>44</v>
      </c>
      <c r="B32" s="34"/>
      <c r="C32" s="34"/>
      <c r="D32" s="34"/>
      <c r="E32" s="34"/>
      <c r="F32" s="34"/>
      <c r="G32" s="20"/>
      <c r="H32" s="71" t="s">
        <v>45</v>
      </c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1"/>
      <c r="BR32" s="71"/>
      <c r="BS32" s="71"/>
      <c r="BT32" s="71"/>
      <c r="BU32" s="71"/>
      <c r="BV32" s="72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</row>
    <row r="33" spans="1:105" ht="26.25" customHeight="1" x14ac:dyDescent="0.2">
      <c r="A33" s="34" t="s">
        <v>18</v>
      </c>
      <c r="B33" s="34"/>
      <c r="C33" s="34"/>
      <c r="D33" s="34"/>
      <c r="E33" s="34"/>
      <c r="F33" s="34"/>
      <c r="G33" s="20"/>
      <c r="H33" s="45" t="s">
        <v>46</v>
      </c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6"/>
      <c r="BW33" s="36" t="s">
        <v>16</v>
      </c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3">
        <f>CM34+CM37</f>
        <v>23860</v>
      </c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</row>
    <row r="34" spans="1:105" x14ac:dyDescent="0.2">
      <c r="A34" s="73" t="s">
        <v>47</v>
      </c>
      <c r="B34" s="74"/>
      <c r="C34" s="74"/>
      <c r="D34" s="74"/>
      <c r="E34" s="74"/>
      <c r="F34" s="75"/>
      <c r="G34" s="10"/>
      <c r="H34" s="79" t="s">
        <v>11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R34" s="79"/>
      <c r="BS34" s="79"/>
      <c r="BT34" s="79"/>
      <c r="BU34" s="79"/>
      <c r="BV34" s="80"/>
      <c r="BW34" s="81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 s="82"/>
      <c r="CJ34" s="82"/>
      <c r="CK34" s="82"/>
      <c r="CL34" s="83"/>
      <c r="CM34" s="87">
        <v>22320</v>
      </c>
      <c r="CN34" s="88"/>
      <c r="CO34" s="88"/>
      <c r="CP34" s="88"/>
      <c r="CQ34" s="88"/>
      <c r="CR34" s="88"/>
      <c r="CS34" s="88"/>
      <c r="CT34" s="88"/>
      <c r="CU34" s="88"/>
      <c r="CV34" s="88"/>
      <c r="CW34" s="88"/>
      <c r="CX34" s="88"/>
      <c r="CY34" s="88"/>
      <c r="CZ34" s="88"/>
      <c r="DA34" s="89"/>
    </row>
    <row r="35" spans="1:105" ht="25.5" customHeight="1" x14ac:dyDescent="0.2">
      <c r="A35" s="76"/>
      <c r="B35" s="77"/>
      <c r="C35" s="77"/>
      <c r="D35" s="77"/>
      <c r="E35" s="77"/>
      <c r="F35" s="78"/>
      <c r="G35" s="11"/>
      <c r="H35" s="93" t="s">
        <v>48</v>
      </c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3"/>
      <c r="BQ35" s="93"/>
      <c r="BR35" s="93"/>
      <c r="BS35" s="93"/>
      <c r="BT35" s="93"/>
      <c r="BU35" s="93"/>
      <c r="BV35" s="94"/>
      <c r="BW35" s="84"/>
      <c r="BX35" s="85"/>
      <c r="BY35" s="85"/>
      <c r="BZ35" s="85"/>
      <c r="CA35" s="85"/>
      <c r="CB35" s="85"/>
      <c r="CC35" s="85"/>
      <c r="CD35" s="85"/>
      <c r="CE35" s="85"/>
      <c r="CF35" s="85"/>
      <c r="CG35" s="85"/>
      <c r="CH35" s="85"/>
      <c r="CI35" s="85"/>
      <c r="CJ35" s="85"/>
      <c r="CK35" s="85"/>
      <c r="CL35" s="86"/>
      <c r="CM35" s="90"/>
      <c r="CN35" s="91"/>
      <c r="CO35" s="91"/>
      <c r="CP35" s="91"/>
      <c r="CQ35" s="91"/>
      <c r="CR35" s="91"/>
      <c r="CS35" s="91"/>
      <c r="CT35" s="91"/>
      <c r="CU35" s="91"/>
      <c r="CV35" s="91"/>
      <c r="CW35" s="91"/>
      <c r="CX35" s="91"/>
      <c r="CY35" s="91"/>
      <c r="CZ35" s="91"/>
      <c r="DA35" s="92"/>
    </row>
    <row r="36" spans="1:105" ht="26.25" customHeight="1" x14ac:dyDescent="0.2">
      <c r="A36" s="34" t="s">
        <v>49</v>
      </c>
      <c r="B36" s="34"/>
      <c r="C36" s="34"/>
      <c r="D36" s="34"/>
      <c r="E36" s="34"/>
      <c r="F36" s="34"/>
      <c r="G36" s="20"/>
      <c r="H36" s="71" t="s">
        <v>50</v>
      </c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  <c r="BN36" s="71"/>
      <c r="BO36" s="71"/>
      <c r="BP36" s="71"/>
      <c r="BQ36" s="71"/>
      <c r="BR36" s="71"/>
      <c r="BS36" s="71"/>
      <c r="BT36" s="71"/>
      <c r="BU36" s="71"/>
      <c r="BV36" s="72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</row>
    <row r="37" spans="1:105" ht="27" customHeight="1" x14ac:dyDescent="0.2">
      <c r="A37" s="34" t="s">
        <v>51</v>
      </c>
      <c r="B37" s="34"/>
      <c r="C37" s="34"/>
      <c r="D37" s="34"/>
      <c r="E37" s="34"/>
      <c r="F37" s="34"/>
      <c r="G37" s="20"/>
      <c r="H37" s="71" t="s">
        <v>52</v>
      </c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71"/>
      <c r="BN37" s="71"/>
      <c r="BO37" s="71"/>
      <c r="BP37" s="71"/>
      <c r="BQ37" s="71"/>
      <c r="BR37" s="71"/>
      <c r="BS37" s="71"/>
      <c r="BT37" s="71"/>
      <c r="BU37" s="71"/>
      <c r="BV37" s="72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3">
        <v>1540</v>
      </c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</row>
    <row r="38" spans="1:105" ht="27" customHeight="1" x14ac:dyDescent="0.2">
      <c r="A38" s="34" t="s">
        <v>53</v>
      </c>
      <c r="B38" s="34"/>
      <c r="C38" s="34"/>
      <c r="D38" s="34"/>
      <c r="E38" s="34"/>
      <c r="F38" s="34"/>
      <c r="G38" s="20"/>
      <c r="H38" s="71" t="s">
        <v>54</v>
      </c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71"/>
      <c r="BR38" s="71"/>
      <c r="BS38" s="71"/>
      <c r="BT38" s="71"/>
      <c r="BU38" s="71"/>
      <c r="BV38" s="72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</row>
    <row r="39" spans="1:105" ht="27" customHeight="1" x14ac:dyDescent="0.2">
      <c r="A39" s="34" t="s">
        <v>55</v>
      </c>
      <c r="B39" s="34"/>
      <c r="C39" s="34"/>
      <c r="D39" s="34"/>
      <c r="E39" s="34"/>
      <c r="F39" s="34"/>
      <c r="G39" s="20"/>
      <c r="H39" s="71" t="s">
        <v>54</v>
      </c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71"/>
      <c r="BN39" s="71"/>
      <c r="BO39" s="71"/>
      <c r="BP39" s="71"/>
      <c r="BQ39" s="71"/>
      <c r="BR39" s="71"/>
      <c r="BS39" s="71"/>
      <c r="BT39" s="71"/>
      <c r="BU39" s="71"/>
      <c r="BV39" s="72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</row>
    <row r="40" spans="1:105" ht="26.25" customHeight="1" x14ac:dyDescent="0.2">
      <c r="A40" s="34" t="s">
        <v>19</v>
      </c>
      <c r="B40" s="34"/>
      <c r="C40" s="34"/>
      <c r="D40" s="34"/>
      <c r="E40" s="34"/>
      <c r="F40" s="34"/>
      <c r="G40" s="20"/>
      <c r="H40" s="45" t="s">
        <v>56</v>
      </c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3">
        <v>39260</v>
      </c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</row>
    <row r="41" spans="1:105" ht="13.5" customHeight="1" x14ac:dyDescent="0.2">
      <c r="A41" s="34"/>
      <c r="B41" s="34"/>
      <c r="C41" s="34"/>
      <c r="D41" s="34"/>
      <c r="E41" s="34"/>
      <c r="F41" s="34"/>
      <c r="G41" s="51" t="s">
        <v>15</v>
      </c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3"/>
      <c r="BW41" s="36" t="s">
        <v>16</v>
      </c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3">
        <f>CM28+CM33+CM40</f>
        <v>232460</v>
      </c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</row>
    <row r="42" spans="1:105" ht="13.5" customHeight="1" x14ac:dyDescent="0.2">
      <c r="A42" s="34"/>
      <c r="B42" s="34"/>
      <c r="C42" s="34"/>
      <c r="D42" s="34"/>
      <c r="E42" s="34"/>
      <c r="F42" s="34"/>
      <c r="G42" s="51" t="s">
        <v>11</v>
      </c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3"/>
      <c r="BW42" s="36" t="s">
        <v>16</v>
      </c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</row>
    <row r="43" spans="1:105" ht="13.5" customHeight="1" x14ac:dyDescent="0.2">
      <c r="A43" s="34"/>
      <c r="B43" s="34"/>
      <c r="C43" s="34"/>
      <c r="D43" s="34"/>
      <c r="E43" s="34"/>
      <c r="F43" s="34"/>
      <c r="G43" s="51" t="s">
        <v>113</v>
      </c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3"/>
      <c r="BW43" s="36" t="s">
        <v>16</v>
      </c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3">
        <v>232460</v>
      </c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</row>
    <row r="44" spans="1:105" s="2" customFormat="1" ht="3.75" customHeight="1" x14ac:dyDescent="0.25"/>
    <row r="45" spans="1:105" s="12" customFormat="1" ht="48" customHeight="1" x14ac:dyDescent="0.2">
      <c r="A45" s="95" t="s">
        <v>57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6"/>
      <c r="BC45" s="96"/>
      <c r="BD45" s="96"/>
      <c r="BE45" s="96"/>
      <c r="BF45" s="96"/>
      <c r="BG45" s="96"/>
      <c r="BH45" s="96"/>
      <c r="BI45" s="96"/>
      <c r="BJ45" s="96"/>
      <c r="BK45" s="96"/>
      <c r="BL45" s="96"/>
      <c r="BM45" s="96"/>
      <c r="BN45" s="96"/>
      <c r="BO45" s="96"/>
      <c r="BP45" s="96"/>
      <c r="BQ45" s="96"/>
      <c r="BR45" s="96"/>
      <c r="BS45" s="96"/>
      <c r="BT45" s="96"/>
      <c r="BU45" s="96"/>
      <c r="BV45" s="96"/>
      <c r="BW45" s="96"/>
      <c r="BX45" s="96"/>
      <c r="BY45" s="96"/>
      <c r="BZ45" s="96"/>
      <c r="CA45" s="96"/>
      <c r="CB45" s="96"/>
      <c r="CC45" s="96"/>
      <c r="CD45" s="96"/>
      <c r="CE45" s="96"/>
      <c r="CF45" s="96"/>
      <c r="CG45" s="96"/>
      <c r="CH45" s="96"/>
      <c r="CI45" s="96"/>
      <c r="CJ45" s="96"/>
      <c r="CK45" s="96"/>
      <c r="CL45" s="96"/>
      <c r="CM45" s="96"/>
      <c r="CN45" s="96"/>
      <c r="CO45" s="96"/>
      <c r="CP45" s="96"/>
      <c r="CQ45" s="96"/>
      <c r="CR45" s="96"/>
      <c r="CS45" s="96"/>
      <c r="CT45" s="96"/>
      <c r="CU45" s="96"/>
      <c r="CV45" s="96"/>
      <c r="CW45" s="96"/>
      <c r="CX45" s="96"/>
      <c r="CY45" s="96"/>
      <c r="CZ45" s="96"/>
      <c r="DA45" s="96"/>
    </row>
    <row r="46" spans="1:105" ht="90.75" customHeight="1" x14ac:dyDescent="0.2"/>
    <row r="47" spans="1:105" s="4" customFormat="1" ht="14.25" x14ac:dyDescent="0.2">
      <c r="A47" s="40" t="s">
        <v>58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</row>
    <row r="48" spans="1:105" s="2" customFormat="1" ht="11.25" customHeight="1" x14ac:dyDescent="0.25"/>
    <row r="49" spans="1:105" s="21" customFormat="1" ht="11.25" customHeight="1" x14ac:dyDescent="0.2">
      <c r="A49" s="41" t="s">
        <v>4</v>
      </c>
      <c r="B49" s="42"/>
      <c r="C49" s="42"/>
      <c r="D49" s="42"/>
      <c r="E49" s="42"/>
      <c r="F49" s="42"/>
      <c r="G49" s="43"/>
      <c r="H49" s="41" t="s">
        <v>59</v>
      </c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3"/>
      <c r="BD49" s="41" t="s">
        <v>60</v>
      </c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3"/>
      <c r="BT49" s="41" t="s">
        <v>61</v>
      </c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3"/>
      <c r="CJ49" s="41" t="s">
        <v>62</v>
      </c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3"/>
    </row>
    <row r="50" spans="1:105" s="6" customFormat="1" x14ac:dyDescent="0.2">
      <c r="A50" s="47">
        <v>1</v>
      </c>
      <c r="B50" s="47"/>
      <c r="C50" s="47"/>
      <c r="D50" s="47"/>
      <c r="E50" s="47"/>
      <c r="F50" s="47"/>
      <c r="G50" s="47"/>
      <c r="H50" s="47">
        <v>2</v>
      </c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>
        <v>3</v>
      </c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>
        <v>4</v>
      </c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>
        <v>5</v>
      </c>
      <c r="CK50" s="47"/>
      <c r="CL50" s="47"/>
      <c r="CM50" s="47"/>
      <c r="CN50" s="47"/>
      <c r="CO50" s="47"/>
      <c r="CP50" s="47"/>
      <c r="CQ50" s="47"/>
      <c r="CR50" s="47"/>
      <c r="CS50" s="47"/>
      <c r="CT50" s="47"/>
      <c r="CU50" s="47"/>
      <c r="CV50" s="47"/>
      <c r="CW50" s="47"/>
      <c r="CX50" s="47"/>
      <c r="CY50" s="47"/>
      <c r="CZ50" s="47"/>
      <c r="DA50" s="47"/>
    </row>
    <row r="51" spans="1:105" s="7" customFormat="1" ht="15" customHeight="1" x14ac:dyDescent="0.2">
      <c r="A51" s="34" t="s">
        <v>114</v>
      </c>
      <c r="B51" s="34"/>
      <c r="C51" s="34"/>
      <c r="D51" s="34"/>
      <c r="E51" s="34"/>
      <c r="F51" s="34"/>
      <c r="G51" s="34"/>
      <c r="H51" s="35" t="s">
        <v>115</v>
      </c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6">
        <v>0</v>
      </c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>
        <v>0</v>
      </c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3">
        <v>0</v>
      </c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</row>
    <row r="52" spans="1:105" s="7" customFormat="1" ht="15" customHeight="1" x14ac:dyDescent="0.2">
      <c r="A52" s="34" t="s">
        <v>18</v>
      </c>
      <c r="B52" s="34"/>
      <c r="C52" s="34"/>
      <c r="D52" s="34"/>
      <c r="E52" s="34"/>
      <c r="F52" s="34"/>
      <c r="G52" s="34"/>
      <c r="H52" s="35" t="s">
        <v>164</v>
      </c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3">
        <v>43700</v>
      </c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</row>
    <row r="53" spans="1:105" s="7" customFormat="1" ht="15" customHeight="1" x14ac:dyDescent="0.2">
      <c r="A53" s="34" t="s">
        <v>19</v>
      </c>
      <c r="B53" s="34"/>
      <c r="C53" s="34"/>
      <c r="D53" s="34"/>
      <c r="E53" s="34"/>
      <c r="F53" s="34"/>
      <c r="G53" s="34"/>
      <c r="H53" s="35" t="s">
        <v>165</v>
      </c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3">
        <v>803600</v>
      </c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</row>
    <row r="54" spans="1:105" s="7" customFormat="1" ht="15" customHeight="1" x14ac:dyDescent="0.2">
      <c r="A54" s="34" t="s">
        <v>23</v>
      </c>
      <c r="B54" s="34"/>
      <c r="C54" s="34"/>
      <c r="D54" s="34"/>
      <c r="E54" s="34"/>
      <c r="F54" s="34"/>
      <c r="G54" s="34"/>
      <c r="H54" s="35" t="s">
        <v>178</v>
      </c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3">
        <v>30000</v>
      </c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</row>
    <row r="55" spans="1:105" s="7" customFormat="1" ht="15" customHeight="1" x14ac:dyDescent="0.2">
      <c r="A55" s="34"/>
      <c r="B55" s="34"/>
      <c r="C55" s="34"/>
      <c r="D55" s="34"/>
      <c r="E55" s="34"/>
      <c r="F55" s="34"/>
      <c r="G55" s="34"/>
      <c r="H55" s="52" t="s">
        <v>15</v>
      </c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3"/>
      <c r="BD55" s="36" t="s">
        <v>16</v>
      </c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 t="s">
        <v>16</v>
      </c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3">
        <f>CJ51+CJ52+CJ53+CJ54</f>
        <v>877300</v>
      </c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</row>
    <row r="56" spans="1:105" s="7" customFormat="1" ht="15" customHeight="1" x14ac:dyDescent="0.2">
      <c r="A56" s="25"/>
      <c r="B56" s="25"/>
      <c r="C56" s="25"/>
      <c r="D56" s="25"/>
      <c r="E56" s="25"/>
      <c r="F56" s="25"/>
      <c r="G56" s="25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</row>
    <row r="57" spans="1:105" s="4" customFormat="1" ht="14.25" x14ac:dyDescent="0.2">
      <c r="A57" s="40" t="s">
        <v>173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</row>
    <row r="58" spans="1:105" s="4" customFormat="1" ht="14.25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</row>
    <row r="59" spans="1:105" s="4" customFormat="1" ht="14.25" x14ac:dyDescent="0.2">
      <c r="A59" s="40" t="s">
        <v>166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</row>
    <row r="60" spans="1:105" s="2" customFormat="1" ht="10.5" customHeight="1" x14ac:dyDescent="0.25"/>
    <row r="61" spans="1:105" s="2" customFormat="1" ht="30" customHeight="1" x14ac:dyDescent="0.25">
      <c r="A61" s="41" t="s">
        <v>4</v>
      </c>
      <c r="B61" s="42"/>
      <c r="C61" s="42"/>
      <c r="D61" s="42"/>
      <c r="E61" s="42"/>
      <c r="F61" s="42"/>
      <c r="G61" s="43"/>
      <c r="H61" s="41" t="s">
        <v>64</v>
      </c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3"/>
      <c r="BT61" s="41" t="s">
        <v>94</v>
      </c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3"/>
      <c r="CJ61" s="41" t="s">
        <v>95</v>
      </c>
      <c r="CK61" s="42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3"/>
    </row>
    <row r="62" spans="1:105" x14ac:dyDescent="0.2">
      <c r="A62" s="47">
        <v>1</v>
      </c>
      <c r="B62" s="47"/>
      <c r="C62" s="47"/>
      <c r="D62" s="47"/>
      <c r="E62" s="47"/>
      <c r="F62" s="47"/>
      <c r="G62" s="47"/>
      <c r="H62" s="47">
        <v>2</v>
      </c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  <c r="BP62" s="47"/>
      <c r="BQ62" s="47"/>
      <c r="BR62" s="47"/>
      <c r="BS62" s="47"/>
      <c r="BT62" s="47">
        <v>3</v>
      </c>
      <c r="BU62" s="47"/>
      <c r="BV62" s="47"/>
      <c r="BW62" s="47"/>
      <c r="BX62" s="47"/>
      <c r="BY62" s="47"/>
      <c r="BZ62" s="47"/>
      <c r="CA62" s="47"/>
      <c r="CB62" s="47"/>
      <c r="CC62" s="47"/>
      <c r="CD62" s="47"/>
      <c r="CE62" s="47"/>
      <c r="CF62" s="47"/>
      <c r="CG62" s="47"/>
      <c r="CH62" s="47"/>
      <c r="CI62" s="47"/>
      <c r="CJ62" s="47">
        <v>4</v>
      </c>
      <c r="CK62" s="47"/>
      <c r="CL62" s="47"/>
      <c r="CM62" s="47"/>
      <c r="CN62" s="47"/>
      <c r="CO62" s="47"/>
      <c r="CP62" s="47"/>
      <c r="CQ62" s="47"/>
      <c r="CR62" s="47"/>
      <c r="CS62" s="47"/>
      <c r="CT62" s="47"/>
      <c r="CU62" s="47"/>
      <c r="CV62" s="47"/>
      <c r="CW62" s="47"/>
      <c r="CX62" s="47"/>
      <c r="CY62" s="47"/>
      <c r="CZ62" s="47"/>
      <c r="DA62" s="47"/>
    </row>
    <row r="63" spans="1:105" s="2" customFormat="1" ht="15" customHeight="1" x14ac:dyDescent="0.25">
      <c r="A63" s="34" t="s">
        <v>17</v>
      </c>
      <c r="B63" s="34"/>
      <c r="C63" s="34"/>
      <c r="D63" s="34"/>
      <c r="E63" s="34"/>
      <c r="F63" s="34"/>
      <c r="G63" s="34"/>
      <c r="H63" s="44" t="s">
        <v>180</v>
      </c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5"/>
      <c r="BS63" s="4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3">
        <v>2600</v>
      </c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</row>
    <row r="64" spans="1:105" s="2" customFormat="1" ht="15" customHeight="1" x14ac:dyDescent="0.25">
      <c r="A64" s="34" t="s">
        <v>18</v>
      </c>
      <c r="B64" s="34"/>
      <c r="C64" s="34"/>
      <c r="D64" s="34"/>
      <c r="E64" s="34"/>
      <c r="F64" s="34"/>
      <c r="G64" s="34"/>
      <c r="H64" s="44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  <c r="BP64" s="45"/>
      <c r="BQ64" s="45"/>
      <c r="BR64" s="45"/>
      <c r="BS64" s="4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3">
        <v>0</v>
      </c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</row>
    <row r="65" spans="1:105" s="2" customFormat="1" ht="15" customHeight="1" x14ac:dyDescent="0.25">
      <c r="A65" s="34"/>
      <c r="B65" s="34"/>
      <c r="C65" s="34"/>
      <c r="D65" s="34"/>
      <c r="E65" s="34"/>
      <c r="F65" s="34"/>
      <c r="G65" s="34"/>
      <c r="H65" s="48" t="s">
        <v>15</v>
      </c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50"/>
      <c r="BT65" s="36" t="s">
        <v>16</v>
      </c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3">
        <f>CJ63+CJ64</f>
        <v>2600</v>
      </c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</row>
    <row r="66" spans="1:105" s="7" customFormat="1" ht="15" customHeight="1" x14ac:dyDescent="0.2">
      <c r="A66" s="25"/>
      <c r="B66" s="25"/>
      <c r="C66" s="25"/>
      <c r="D66" s="25"/>
      <c r="E66" s="25"/>
      <c r="F66" s="25"/>
      <c r="G66" s="25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</row>
    <row r="67" spans="1:105" s="7" customFormat="1" ht="15" customHeight="1" x14ac:dyDescent="0.2">
      <c r="A67" s="22"/>
      <c r="B67" s="22"/>
      <c r="C67" s="22"/>
      <c r="D67" s="22"/>
      <c r="E67" s="22"/>
      <c r="F67" s="22"/>
      <c r="G67" s="22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</row>
    <row r="68" spans="1:105" s="4" customFormat="1" ht="28.5" customHeight="1" x14ac:dyDescent="0.2">
      <c r="A68" s="56" t="s">
        <v>167</v>
      </c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  <c r="BM68" s="56"/>
      <c r="BN68" s="56"/>
      <c r="BO68" s="56"/>
      <c r="BP68" s="56"/>
      <c r="BQ68" s="56"/>
      <c r="BR68" s="56"/>
      <c r="BS68" s="56"/>
      <c r="BT68" s="56"/>
      <c r="BU68" s="56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  <c r="CJ68" s="56"/>
      <c r="CK68" s="56"/>
      <c r="CL68" s="56"/>
      <c r="CM68" s="56"/>
      <c r="CN68" s="56"/>
      <c r="CO68" s="56"/>
      <c r="CP68" s="56"/>
      <c r="CQ68" s="56"/>
      <c r="CR68" s="56"/>
      <c r="CS68" s="56"/>
      <c r="CT68" s="56"/>
      <c r="CU68" s="56"/>
      <c r="CV68" s="56"/>
      <c r="CW68" s="56"/>
      <c r="CX68" s="56"/>
      <c r="CY68" s="56"/>
      <c r="CZ68" s="56"/>
      <c r="DA68" s="56"/>
    </row>
    <row r="69" spans="1:105" s="2" customFormat="1" ht="10.5" customHeight="1" x14ac:dyDescent="0.25"/>
    <row r="70" spans="1:105" s="29" customFormat="1" ht="30" customHeight="1" x14ac:dyDescent="0.2">
      <c r="A70" s="41" t="s">
        <v>4</v>
      </c>
      <c r="B70" s="42"/>
      <c r="C70" s="42"/>
      <c r="D70" s="42"/>
      <c r="E70" s="42"/>
      <c r="F70" s="42"/>
      <c r="G70" s="43"/>
      <c r="H70" s="41" t="s">
        <v>64</v>
      </c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3"/>
      <c r="BD70" s="41" t="s">
        <v>86</v>
      </c>
      <c r="BE70" s="42"/>
      <c r="BF70" s="42"/>
      <c r="BG70" s="42"/>
      <c r="BH70" s="42"/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3"/>
      <c r="BT70" s="41" t="s">
        <v>97</v>
      </c>
      <c r="BU70" s="42"/>
      <c r="BV70" s="42"/>
      <c r="BW70" s="42"/>
      <c r="BX70" s="42"/>
      <c r="BY70" s="42"/>
      <c r="BZ70" s="42"/>
      <c r="CA70" s="42"/>
      <c r="CB70" s="42"/>
      <c r="CC70" s="42"/>
      <c r="CD70" s="42"/>
      <c r="CE70" s="42"/>
      <c r="CF70" s="42"/>
      <c r="CG70" s="42"/>
      <c r="CH70" s="42"/>
      <c r="CI70" s="43"/>
      <c r="CJ70" s="41" t="s">
        <v>98</v>
      </c>
      <c r="CK70" s="42"/>
      <c r="CL70" s="42"/>
      <c r="CM70" s="42"/>
      <c r="CN70" s="42"/>
      <c r="CO70" s="42"/>
      <c r="CP70" s="42"/>
      <c r="CQ70" s="42"/>
      <c r="CR70" s="42"/>
      <c r="CS70" s="42"/>
      <c r="CT70" s="42"/>
      <c r="CU70" s="42"/>
      <c r="CV70" s="42"/>
      <c r="CW70" s="42"/>
      <c r="CX70" s="42"/>
      <c r="CY70" s="42"/>
      <c r="CZ70" s="42"/>
      <c r="DA70" s="43"/>
    </row>
    <row r="71" spans="1:105" s="6" customFormat="1" x14ac:dyDescent="0.2">
      <c r="A71" s="47"/>
      <c r="B71" s="47"/>
      <c r="C71" s="47"/>
      <c r="D71" s="47"/>
      <c r="E71" s="47"/>
      <c r="F71" s="47"/>
      <c r="G71" s="47"/>
      <c r="H71" s="47">
        <v>1</v>
      </c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>
        <v>2</v>
      </c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7">
        <v>3</v>
      </c>
      <c r="BU71" s="47"/>
      <c r="BV71" s="47"/>
      <c r="BW71" s="47"/>
      <c r="BX71" s="47"/>
      <c r="BY71" s="47"/>
      <c r="BZ71" s="47"/>
      <c r="CA71" s="47"/>
      <c r="CB71" s="47"/>
      <c r="CC71" s="47"/>
      <c r="CD71" s="47"/>
      <c r="CE71" s="47"/>
      <c r="CF71" s="47"/>
      <c r="CG71" s="47"/>
      <c r="CH71" s="47"/>
      <c r="CI71" s="47"/>
      <c r="CJ71" s="47">
        <v>4</v>
      </c>
      <c r="CK71" s="47"/>
      <c r="CL71" s="47"/>
      <c r="CM71" s="47"/>
      <c r="CN71" s="47"/>
      <c r="CO71" s="47"/>
      <c r="CP71" s="47"/>
      <c r="CQ71" s="47"/>
      <c r="CR71" s="47"/>
      <c r="CS71" s="47"/>
      <c r="CT71" s="47"/>
      <c r="CU71" s="47"/>
      <c r="CV71" s="47"/>
      <c r="CW71" s="47"/>
      <c r="CX71" s="47"/>
      <c r="CY71" s="47"/>
      <c r="CZ71" s="47"/>
      <c r="DA71" s="47"/>
    </row>
    <row r="72" spans="1:105" s="7" customFormat="1" ht="15" customHeight="1" x14ac:dyDescent="0.2">
      <c r="A72" s="34" t="s">
        <v>17</v>
      </c>
      <c r="B72" s="34"/>
      <c r="C72" s="34"/>
      <c r="D72" s="34"/>
      <c r="E72" s="34"/>
      <c r="F72" s="34"/>
      <c r="G72" s="34"/>
      <c r="H72" s="35" t="s">
        <v>161</v>
      </c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6">
        <v>1</v>
      </c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3">
        <v>0</v>
      </c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</row>
    <row r="73" spans="1:105" s="7" customFormat="1" ht="23.25" customHeight="1" x14ac:dyDescent="0.2">
      <c r="A73" s="34" t="s">
        <v>18</v>
      </c>
      <c r="B73" s="34"/>
      <c r="C73" s="34"/>
      <c r="D73" s="34"/>
      <c r="E73" s="34"/>
      <c r="F73" s="34"/>
      <c r="G73" s="34"/>
      <c r="H73" s="35" t="s">
        <v>162</v>
      </c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6">
        <v>1</v>
      </c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3">
        <v>121400</v>
      </c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</row>
    <row r="74" spans="1:105" s="7" customFormat="1" ht="22.5" customHeight="1" x14ac:dyDescent="0.2">
      <c r="A74" s="34" t="s">
        <v>19</v>
      </c>
      <c r="B74" s="34"/>
      <c r="C74" s="34"/>
      <c r="D74" s="34"/>
      <c r="E74" s="34"/>
      <c r="F74" s="34"/>
      <c r="G74" s="34"/>
      <c r="H74" s="35" t="s">
        <v>163</v>
      </c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6">
        <v>1</v>
      </c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3">
        <v>24500</v>
      </c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</row>
    <row r="75" spans="1:105" s="7" customFormat="1" ht="15" customHeight="1" x14ac:dyDescent="0.2">
      <c r="A75" s="34" t="s">
        <v>23</v>
      </c>
      <c r="B75" s="34"/>
      <c r="C75" s="34"/>
      <c r="D75" s="34"/>
      <c r="E75" s="34"/>
      <c r="F75" s="34"/>
      <c r="G75" s="34"/>
      <c r="H75" s="35" t="s">
        <v>179</v>
      </c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3">
        <v>100000</v>
      </c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</row>
    <row r="76" spans="1:105" s="7" customFormat="1" ht="15" customHeight="1" x14ac:dyDescent="0.2">
      <c r="A76" s="34" t="s">
        <v>23</v>
      </c>
      <c r="B76" s="34"/>
      <c r="C76" s="34"/>
      <c r="D76" s="34"/>
      <c r="E76" s="34"/>
      <c r="F76" s="34"/>
      <c r="G76" s="34"/>
      <c r="H76" s="35" t="s">
        <v>181</v>
      </c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3">
        <v>2500</v>
      </c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</row>
    <row r="77" spans="1:105" s="7" customFormat="1" ht="15" customHeight="1" x14ac:dyDescent="0.2">
      <c r="A77" s="34"/>
      <c r="B77" s="34"/>
      <c r="C77" s="34"/>
      <c r="D77" s="34"/>
      <c r="E77" s="34"/>
      <c r="F77" s="34"/>
      <c r="G77" s="34"/>
      <c r="H77" s="52" t="s">
        <v>15</v>
      </c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3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 t="s">
        <v>16</v>
      </c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3">
        <f>CJ72+CJ73+CJ76+CJ74+CJ75</f>
        <v>248400</v>
      </c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</row>
    <row r="78" spans="1:105" s="7" customFormat="1" ht="15" customHeight="1" x14ac:dyDescent="0.2">
      <c r="A78" s="25"/>
      <c r="B78" s="25"/>
      <c r="C78" s="25"/>
      <c r="D78" s="25"/>
      <c r="E78" s="25"/>
      <c r="F78" s="25"/>
      <c r="G78" s="25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</row>
    <row r="79" spans="1:105" s="7" customFormat="1" ht="15" customHeight="1" x14ac:dyDescent="0.2">
      <c r="A79" s="25"/>
      <c r="B79" s="25"/>
      <c r="C79" s="25"/>
      <c r="D79" s="25"/>
      <c r="E79" s="25"/>
      <c r="F79" s="25"/>
      <c r="G79" s="25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27"/>
      <c r="BV79" s="27"/>
      <c r="BW79" s="27"/>
      <c r="BX79" s="27"/>
      <c r="BY79" s="27"/>
      <c r="BZ79" s="27"/>
      <c r="CA79" s="27"/>
      <c r="CB79" s="27"/>
      <c r="CC79" s="27"/>
      <c r="CD79" s="27"/>
      <c r="CE79" s="27"/>
      <c r="CF79" s="27"/>
      <c r="CG79" s="27"/>
      <c r="CH79" s="27"/>
      <c r="CI79" s="27"/>
      <c r="CJ79" s="30"/>
      <c r="CK79" s="30"/>
      <c r="CL79" s="30"/>
      <c r="CM79" s="30"/>
      <c r="CN79" s="30"/>
      <c r="CO79" s="30"/>
      <c r="CP79" s="30"/>
      <c r="CQ79" s="30"/>
      <c r="CR79" s="30"/>
      <c r="CS79" s="30"/>
      <c r="CT79" s="30"/>
      <c r="CU79" s="30"/>
      <c r="CV79" s="30"/>
      <c r="CW79" s="30"/>
      <c r="CX79" s="30"/>
      <c r="CY79" s="30"/>
      <c r="CZ79" s="30"/>
      <c r="DA79" s="30"/>
    </row>
    <row r="80" spans="1:105" s="7" customFormat="1" ht="15" customHeight="1" x14ac:dyDescent="0.2">
      <c r="A80" s="22"/>
      <c r="B80" s="22"/>
      <c r="C80" s="22"/>
      <c r="D80" s="22"/>
      <c r="E80" s="22"/>
      <c r="F80" s="22"/>
      <c r="G80" s="22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</row>
    <row r="81" spans="1:161" s="4" customFormat="1" ht="24.75" customHeight="1" x14ac:dyDescent="0.2">
      <c r="A81" s="8" t="s">
        <v>133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101">
        <f>EO13+CM43+CJ55+CJ65+CJ77+CJ22</f>
        <v>2133144</v>
      </c>
      <c r="BX81" s="102"/>
      <c r="BY81" s="102"/>
      <c r="BZ81" s="102"/>
      <c r="CA81" s="102"/>
      <c r="CB81" s="102"/>
      <c r="CC81" s="102"/>
      <c r="CD81" s="102"/>
      <c r="CE81" s="102"/>
      <c r="CF81" s="102"/>
      <c r="CG81" s="102"/>
      <c r="CH81" s="102"/>
      <c r="CI81" s="102"/>
      <c r="CJ81" s="102"/>
      <c r="CK81" s="102"/>
      <c r="CL81" s="102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8"/>
      <c r="EF81" s="8"/>
      <c r="EG81" s="8"/>
      <c r="EH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ES81" s="8"/>
      <c r="ET81" s="8"/>
      <c r="EU81" s="8"/>
      <c r="EV81" s="8"/>
      <c r="EW81" s="8"/>
      <c r="EX81" s="8"/>
      <c r="EY81" s="8"/>
      <c r="EZ81" s="8"/>
      <c r="FA81" s="8"/>
      <c r="FB81" s="8"/>
      <c r="FC81" s="8"/>
      <c r="FD81" s="8"/>
      <c r="FE81" s="8"/>
    </row>
    <row r="82" spans="1:161" ht="13.5" customHeight="1" x14ac:dyDescent="0.2">
      <c r="A82" s="37"/>
      <c r="B82" s="37"/>
      <c r="C82" s="37"/>
      <c r="D82" s="37"/>
      <c r="E82" s="37"/>
      <c r="F82" s="37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38"/>
      <c r="BT82" s="38"/>
      <c r="BU82" s="38"/>
      <c r="BV82" s="38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</row>
    <row r="83" spans="1:161" ht="13.5" customHeight="1" x14ac:dyDescent="0.2">
      <c r="A83" s="37"/>
      <c r="B83" s="37"/>
      <c r="C83" s="37"/>
      <c r="D83" s="37"/>
      <c r="E83" s="37"/>
      <c r="F83" s="37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9"/>
      <c r="BX83" s="39"/>
      <c r="BY83" s="39"/>
      <c r="BZ83" s="39"/>
      <c r="CA83" s="39"/>
      <c r="CB83" s="39"/>
      <c r="CC83" s="39"/>
      <c r="CD83" s="39"/>
      <c r="CE83" s="39"/>
      <c r="CF83" s="39"/>
      <c r="CG83" s="39"/>
      <c r="CH83" s="39"/>
      <c r="CI83" s="39"/>
      <c r="CJ83" s="39"/>
      <c r="CK83" s="39"/>
      <c r="CL83" s="39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</row>
    <row r="84" spans="1:161" ht="13.5" customHeight="1" x14ac:dyDescent="0.2">
      <c r="A84" s="37"/>
      <c r="B84" s="37"/>
      <c r="C84" s="37"/>
      <c r="D84" s="37"/>
      <c r="E84" s="37"/>
      <c r="F84" s="37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T84" s="38"/>
      <c r="BU84" s="38"/>
      <c r="BV84" s="38"/>
      <c r="BW84" s="39"/>
      <c r="BX84" s="39"/>
      <c r="BY84" s="39"/>
      <c r="BZ84" s="39"/>
      <c r="CA84" s="39"/>
      <c r="CB84" s="39"/>
      <c r="CC84" s="39"/>
      <c r="CD84" s="39"/>
      <c r="CE84" s="39"/>
      <c r="CF84" s="39"/>
      <c r="CG84" s="39"/>
      <c r="CH84" s="39"/>
      <c r="CI84" s="39"/>
      <c r="CJ84" s="39"/>
      <c r="CK84" s="39"/>
      <c r="CL84" s="39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</row>
  </sheetData>
  <mergeCells count="270">
    <mergeCell ref="CJ75:DA75"/>
    <mergeCell ref="A53:G53"/>
    <mergeCell ref="H53:BC53"/>
    <mergeCell ref="BD53:BS53"/>
    <mergeCell ref="BT53:CI53"/>
    <mergeCell ref="CJ53:DA53"/>
    <mergeCell ref="A57:DA57"/>
    <mergeCell ref="A54:G54"/>
    <mergeCell ref="H54:BC54"/>
    <mergeCell ref="BD54:BS54"/>
    <mergeCell ref="BT54:CI54"/>
    <mergeCell ref="CJ54:DA54"/>
    <mergeCell ref="A63:G63"/>
    <mergeCell ref="H63:BS63"/>
    <mergeCell ref="BT63:CI63"/>
    <mergeCell ref="CJ63:DA63"/>
    <mergeCell ref="A59:DA59"/>
    <mergeCell ref="A61:G61"/>
    <mergeCell ref="H61:BS61"/>
    <mergeCell ref="BT61:CI61"/>
    <mergeCell ref="CJ61:DA61"/>
    <mergeCell ref="A51:G51"/>
    <mergeCell ref="H51:BC51"/>
    <mergeCell ref="BD51:BS51"/>
    <mergeCell ref="BT51:CI51"/>
    <mergeCell ref="CJ51:DA51"/>
    <mergeCell ref="A52:G52"/>
    <mergeCell ref="H52:BC52"/>
    <mergeCell ref="BD52:BS52"/>
    <mergeCell ref="BT52:CI52"/>
    <mergeCell ref="CJ52:DA52"/>
    <mergeCell ref="A50:G50"/>
    <mergeCell ref="H50:BC50"/>
    <mergeCell ref="BD50:BS50"/>
    <mergeCell ref="BT50:CI50"/>
    <mergeCell ref="CJ50:DA50"/>
    <mergeCell ref="A47:DA47"/>
    <mergeCell ref="A49:G49"/>
    <mergeCell ref="H49:BC49"/>
    <mergeCell ref="BD49:BS49"/>
    <mergeCell ref="BT49:CI49"/>
    <mergeCell ref="CJ49:DA49"/>
    <mergeCell ref="A43:F43"/>
    <mergeCell ref="G43:BV43"/>
    <mergeCell ref="BW43:CL43"/>
    <mergeCell ref="CM43:DA43"/>
    <mergeCell ref="A45:DA45"/>
    <mergeCell ref="A42:F42"/>
    <mergeCell ref="G42:BV42"/>
    <mergeCell ref="BW42:CL42"/>
    <mergeCell ref="CM42:DA42"/>
    <mergeCell ref="A40:F40"/>
    <mergeCell ref="H40:BV40"/>
    <mergeCell ref="BW40:CL40"/>
    <mergeCell ref="CM40:DA40"/>
    <mergeCell ref="A41:F41"/>
    <mergeCell ref="G41:BV41"/>
    <mergeCell ref="BW41:CL41"/>
    <mergeCell ref="CM41:DA41"/>
    <mergeCell ref="A38:F38"/>
    <mergeCell ref="H38:BV38"/>
    <mergeCell ref="BW38:CL38"/>
    <mergeCell ref="CM38:DA38"/>
    <mergeCell ref="A39:F39"/>
    <mergeCell ref="H39:BV39"/>
    <mergeCell ref="BW39:CL39"/>
    <mergeCell ref="CM39:DA39"/>
    <mergeCell ref="A36:F36"/>
    <mergeCell ref="H36:BV36"/>
    <mergeCell ref="BW36:CL36"/>
    <mergeCell ref="CM36:DA36"/>
    <mergeCell ref="A37:F37"/>
    <mergeCell ref="H37:BV37"/>
    <mergeCell ref="BW37:CL37"/>
    <mergeCell ref="CM37:DA37"/>
    <mergeCell ref="A33:F33"/>
    <mergeCell ref="H33:BV33"/>
    <mergeCell ref="BW33:CL33"/>
    <mergeCell ref="CM33:DA33"/>
    <mergeCell ref="A34:F35"/>
    <mergeCell ref="H34:BV34"/>
    <mergeCell ref="BW34:CL35"/>
    <mergeCell ref="CM34:DA35"/>
    <mergeCell ref="H35:BV35"/>
    <mergeCell ref="A31:F31"/>
    <mergeCell ref="H31:BV31"/>
    <mergeCell ref="BW31:CL31"/>
    <mergeCell ref="CM31:DA31"/>
    <mergeCell ref="A32:F32"/>
    <mergeCell ref="H32:BV32"/>
    <mergeCell ref="BW32:CL32"/>
    <mergeCell ref="CM32:DA32"/>
    <mergeCell ref="A29:F30"/>
    <mergeCell ref="H29:BV29"/>
    <mergeCell ref="BW29:CL30"/>
    <mergeCell ref="CM29:DA30"/>
    <mergeCell ref="H30:BV30"/>
    <mergeCell ref="A27:F27"/>
    <mergeCell ref="G27:BV27"/>
    <mergeCell ref="BW27:CL27"/>
    <mergeCell ref="CM27:DA27"/>
    <mergeCell ref="A28:F28"/>
    <mergeCell ref="H28:BV28"/>
    <mergeCell ref="BW28:CL28"/>
    <mergeCell ref="CM28:DA28"/>
    <mergeCell ref="A24:DA24"/>
    <mergeCell ref="A26:F26"/>
    <mergeCell ref="G26:BV26"/>
    <mergeCell ref="BW26:CL26"/>
    <mergeCell ref="CM26:DA26"/>
    <mergeCell ref="CQ12:DH12"/>
    <mergeCell ref="DI12:DX12"/>
    <mergeCell ref="DY12:EN12"/>
    <mergeCell ref="EO12:FE12"/>
    <mergeCell ref="A13:X13"/>
    <mergeCell ref="Y13:AN13"/>
    <mergeCell ref="AO13:BE13"/>
    <mergeCell ref="BF13:BW13"/>
    <mergeCell ref="BX13:CP13"/>
    <mergeCell ref="CQ13:DH13"/>
    <mergeCell ref="DI13:DX13"/>
    <mergeCell ref="DY13:EN13"/>
    <mergeCell ref="EO13:FE13"/>
    <mergeCell ref="A12:X12"/>
    <mergeCell ref="Y12:AN12"/>
    <mergeCell ref="AO12:BE12"/>
    <mergeCell ref="BF12:BW12"/>
    <mergeCell ref="BX12:CP12"/>
    <mergeCell ref="BX11:CP11"/>
    <mergeCell ref="CQ11:DH11"/>
    <mergeCell ref="DI11:DX11"/>
    <mergeCell ref="DY11:EN11"/>
    <mergeCell ref="EO11:FE11"/>
    <mergeCell ref="A11:F11"/>
    <mergeCell ref="G11:X11"/>
    <mergeCell ref="Y11:AN11"/>
    <mergeCell ref="AO11:BE11"/>
    <mergeCell ref="BF11:BW11"/>
    <mergeCell ref="A10:FE10"/>
    <mergeCell ref="DI9:DX9"/>
    <mergeCell ref="DY9:EN9"/>
    <mergeCell ref="EO9:FE9"/>
    <mergeCell ref="BF8:BW8"/>
    <mergeCell ref="BX8:CP8"/>
    <mergeCell ref="CQ8:DH8"/>
    <mergeCell ref="A9:F9"/>
    <mergeCell ref="G9:X9"/>
    <mergeCell ref="Y9:AN9"/>
    <mergeCell ref="AO9:BE9"/>
    <mergeCell ref="BF9:BW9"/>
    <mergeCell ref="BX9:CP9"/>
    <mergeCell ref="CQ9:DH9"/>
    <mergeCell ref="BW81:CL81"/>
    <mergeCell ref="AV1:FE1"/>
    <mergeCell ref="AV2:FE2"/>
    <mergeCell ref="A3:FE3"/>
    <mergeCell ref="A4:FE4"/>
    <mergeCell ref="A5:FE5"/>
    <mergeCell ref="A6:F8"/>
    <mergeCell ref="G6:X8"/>
    <mergeCell ref="Y6:AN8"/>
    <mergeCell ref="AO6:DH6"/>
    <mergeCell ref="DI6:DX8"/>
    <mergeCell ref="DY6:EN8"/>
    <mergeCell ref="EO6:FE8"/>
    <mergeCell ref="AO7:BE8"/>
    <mergeCell ref="BF7:DH7"/>
    <mergeCell ref="A68:DA68"/>
    <mergeCell ref="A70:G70"/>
    <mergeCell ref="H70:BC70"/>
    <mergeCell ref="BD70:BS70"/>
    <mergeCell ref="BT70:CI70"/>
    <mergeCell ref="CJ70:DA70"/>
    <mergeCell ref="A71:G71"/>
    <mergeCell ref="H71:BC71"/>
    <mergeCell ref="BD71:BS71"/>
    <mergeCell ref="A84:F84"/>
    <mergeCell ref="G84:BV84"/>
    <mergeCell ref="BW84:CL84"/>
    <mergeCell ref="A82:F82"/>
    <mergeCell ref="G82:BV82"/>
    <mergeCell ref="BW82:CL82"/>
    <mergeCell ref="A83:F83"/>
    <mergeCell ref="G83:BV83"/>
    <mergeCell ref="BW83:CL83"/>
    <mergeCell ref="A55:G55"/>
    <mergeCell ref="H55:BC55"/>
    <mergeCell ref="BD55:BS55"/>
    <mergeCell ref="BT55:CI55"/>
    <mergeCell ref="CJ55:DA55"/>
    <mergeCell ref="BT74:CI74"/>
    <mergeCell ref="CJ74:DA74"/>
    <mergeCell ref="A76:G76"/>
    <mergeCell ref="H76:BC76"/>
    <mergeCell ref="BD76:BS76"/>
    <mergeCell ref="BT76:CI76"/>
    <mergeCell ref="CJ76:DA76"/>
    <mergeCell ref="BT71:CI71"/>
    <mergeCell ref="A65:G65"/>
    <mergeCell ref="H65:BS65"/>
    <mergeCell ref="BT65:CI65"/>
    <mergeCell ref="CJ65:DA65"/>
    <mergeCell ref="CJ71:DA71"/>
    <mergeCell ref="A72:G72"/>
    <mergeCell ref="H72:BC72"/>
    <mergeCell ref="BD72:BS72"/>
    <mergeCell ref="BT72:CI72"/>
    <mergeCell ref="CJ72:DA72"/>
    <mergeCell ref="A73:G73"/>
    <mergeCell ref="A20:F20"/>
    <mergeCell ref="G20:AD20"/>
    <mergeCell ref="A22:F22"/>
    <mergeCell ref="G22:AD22"/>
    <mergeCell ref="AE22:BC22"/>
    <mergeCell ref="AE20:BC20"/>
    <mergeCell ref="BD20:BS20"/>
    <mergeCell ref="BT20:CI20"/>
    <mergeCell ref="CJ20:DA20"/>
    <mergeCell ref="A21:F21"/>
    <mergeCell ref="G21:AD21"/>
    <mergeCell ref="AE21:BC21"/>
    <mergeCell ref="BD21:BS21"/>
    <mergeCell ref="A77:G77"/>
    <mergeCell ref="H77:BC77"/>
    <mergeCell ref="BD77:BS77"/>
    <mergeCell ref="BT77:CI77"/>
    <mergeCell ref="CJ77:DA77"/>
    <mergeCell ref="A62:G62"/>
    <mergeCell ref="H62:BS62"/>
    <mergeCell ref="BT62:CI62"/>
    <mergeCell ref="CJ62:DA62"/>
    <mergeCell ref="A64:G64"/>
    <mergeCell ref="H64:BS64"/>
    <mergeCell ref="BT64:CI64"/>
    <mergeCell ref="CJ64:DA64"/>
    <mergeCell ref="A74:G74"/>
    <mergeCell ref="H74:BC74"/>
    <mergeCell ref="BD74:BS74"/>
    <mergeCell ref="H73:BC73"/>
    <mergeCell ref="BD73:BS73"/>
    <mergeCell ref="BT73:CI73"/>
    <mergeCell ref="CJ73:DA73"/>
    <mergeCell ref="A75:G75"/>
    <mergeCell ref="H75:BC75"/>
    <mergeCell ref="BD75:BS75"/>
    <mergeCell ref="BT75:CI75"/>
    <mergeCell ref="BT21:CI21"/>
    <mergeCell ref="CJ21:DA21"/>
    <mergeCell ref="BD22:BS22"/>
    <mergeCell ref="BT22:CI22"/>
    <mergeCell ref="CJ22:DA22"/>
    <mergeCell ref="A15:DZ15"/>
    <mergeCell ref="A17:F17"/>
    <mergeCell ref="G17:AD17"/>
    <mergeCell ref="AE17:BC17"/>
    <mergeCell ref="BD17:BS17"/>
    <mergeCell ref="BT17:CI17"/>
    <mergeCell ref="CJ17:DA17"/>
    <mergeCell ref="G18:AD18"/>
    <mergeCell ref="AE18:BC18"/>
    <mergeCell ref="BD18:BS18"/>
    <mergeCell ref="BT18:CI18"/>
    <mergeCell ref="CJ18:DA18"/>
    <mergeCell ref="A18:F18"/>
    <mergeCell ref="A19:F19"/>
    <mergeCell ref="G19:AD19"/>
    <mergeCell ref="AE19:BC19"/>
    <mergeCell ref="BD19:BS19"/>
    <mergeCell ref="BT19:CI19"/>
    <mergeCell ref="CJ19:DA19"/>
  </mergeCells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МБ</vt:lpstr>
      <vt:lpstr>ОБ</vt:lpstr>
      <vt:lpstr>5</vt:lpstr>
      <vt:lpstr>'5'!Область_печати</vt:lpstr>
      <vt:lpstr>МБ!Область_печати</vt:lpstr>
      <vt:lpstr>ОБ!Область_печати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user</cp:lastModifiedBy>
  <cp:lastPrinted>2022-03-03T09:37:52Z</cp:lastPrinted>
  <dcterms:created xsi:type="dcterms:W3CDTF">2019-09-13T06:39:05Z</dcterms:created>
  <dcterms:modified xsi:type="dcterms:W3CDTF">2022-04-26T12:44:30Z</dcterms:modified>
</cp:coreProperties>
</file>