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/>
  </bookViews>
  <sheets>
    <sheet name="МБ" sheetId="1" r:id="rId1"/>
    <sheet name="ОБ" sheetId="2" r:id="rId2"/>
    <sheet name="5" sheetId="3" r:id="rId3"/>
  </sheets>
  <definedNames>
    <definedName name="_xlnm.Print_Area" localSheetId="2">'5'!$A$1:$FE$84</definedName>
    <definedName name="_xlnm.Print_Area" localSheetId="0">МБ!$A$1:$FE$179</definedName>
    <definedName name="_xlnm.Print_Area" localSheetId="1">ОБ!$A$1:$FE$108</definedName>
  </definedNames>
  <calcPr calcId="145621" refMode="R1C1"/>
</workbook>
</file>

<file path=xl/calcChain.xml><?xml version="1.0" encoding="utf-8"?>
<calcChain xmlns="http://schemas.openxmlformats.org/spreadsheetml/2006/main">
  <c r="BW176" i="1" l="1"/>
  <c r="CE74" i="1"/>
  <c r="CJ27" i="1"/>
  <c r="BW80" i="3" l="1"/>
  <c r="CJ22" i="3"/>
  <c r="CM28" i="3"/>
  <c r="EO11" i="3" l="1"/>
  <c r="CJ170" i="1" l="1"/>
  <c r="CL121" i="1"/>
  <c r="EO16" i="1"/>
  <c r="EO12" i="1"/>
  <c r="EO17" i="2" l="1"/>
  <c r="EO13" i="2"/>
  <c r="CJ55" i="3" l="1"/>
  <c r="CJ65" i="3" l="1"/>
  <c r="CJ76" i="3" l="1"/>
  <c r="CM33" i="3" l="1"/>
  <c r="AO11" i="3"/>
  <c r="EO12" i="3" l="1"/>
  <c r="EO13" i="3" s="1"/>
  <c r="CM41" i="3"/>
  <c r="CJ31" i="2" l="1"/>
  <c r="CL126" i="1"/>
  <c r="CM41" i="1"/>
  <c r="CJ93" i="2" l="1"/>
  <c r="CJ164" i="1" l="1"/>
  <c r="CJ148" i="1"/>
  <c r="CL107" i="1" l="1"/>
  <c r="CJ174" i="1" l="1"/>
  <c r="CM52" i="2" l="1"/>
  <c r="CE78" i="1" l="1"/>
  <c r="CM46" i="1"/>
  <c r="CM54" i="1" s="1"/>
  <c r="AO16" i="1" l="1"/>
  <c r="AO15" i="1"/>
  <c r="EO15" i="1" s="1"/>
  <c r="AO12" i="1"/>
  <c r="AO11" i="1"/>
  <c r="EO11" i="1" s="1"/>
  <c r="EO13" i="1" l="1"/>
  <c r="EO17" i="1"/>
  <c r="CJ102" i="2"/>
  <c r="CM47" i="2"/>
  <c r="CM60" i="2" s="1"/>
  <c r="EO18" i="1" l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<sst xmlns="http://schemas.openxmlformats.org/spreadsheetml/2006/main" count="603" uniqueCount="180">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</sst>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9"/>
  <sheetViews>
    <sheetView tabSelected="1" topLeftCell="A163" zoomScaleNormal="100" zoomScaleSheetLayoutView="100" workbookViewId="0">
      <selection activeCell="CT184" sqref="CT18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0" t="s">
        <v>138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1" t="s">
        <v>4</v>
      </c>
      <c r="B6" s="42"/>
      <c r="C6" s="42"/>
      <c r="D6" s="42"/>
      <c r="E6" s="42"/>
      <c r="F6" s="43"/>
      <c r="G6" s="41" t="s">
        <v>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  <c r="Y6" s="41" t="s">
        <v>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41" t="s">
        <v>8</v>
      </c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3"/>
      <c r="DY6" s="41" t="s">
        <v>103</v>
      </c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3"/>
      <c r="EO6" s="41" t="s">
        <v>9</v>
      </c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3"/>
    </row>
    <row r="7" spans="1:161" s="5" customFormat="1" ht="13.5" customHeight="1" x14ac:dyDescent="0.2">
      <c r="A7" s="63"/>
      <c r="B7" s="64"/>
      <c r="C7" s="64"/>
      <c r="D7" s="64"/>
      <c r="E7" s="64"/>
      <c r="F7" s="65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  <c r="Y7" s="63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  <c r="AO7" s="41" t="s">
        <v>10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63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5"/>
      <c r="DY7" s="63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5"/>
      <c r="EO7" s="63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5"/>
    </row>
    <row r="8" spans="1:161" s="5" customFormat="1" ht="39.75" customHeight="1" x14ac:dyDescent="0.2">
      <c r="A8" s="57"/>
      <c r="B8" s="58"/>
      <c r="C8" s="58"/>
      <c r="D8" s="58"/>
      <c r="E8" s="58"/>
      <c r="F8" s="59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7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66" t="s">
        <v>12</v>
      </c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 t="s">
        <v>13</v>
      </c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 t="s">
        <v>14</v>
      </c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57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9"/>
      <c r="DY8" s="57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9"/>
      <c r="EO8" s="57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9"/>
    </row>
    <row r="9" spans="1:161" s="6" customFormat="1" x14ac:dyDescent="0.2">
      <c r="A9" s="47">
        <v>1</v>
      </c>
      <c r="B9" s="47"/>
      <c r="C9" s="47"/>
      <c r="D9" s="47"/>
      <c r="E9" s="47"/>
      <c r="F9" s="47"/>
      <c r="G9" s="47">
        <v>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>
        <v>3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>
        <v>4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>
        <v>5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>
        <v>6</v>
      </c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>
        <v>7</v>
      </c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>
        <v>8</v>
      </c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>
        <v>9</v>
      </c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>
        <v>10</v>
      </c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</row>
    <row r="10" spans="1:161" s="7" customFormat="1" ht="15" customHeight="1" x14ac:dyDescent="0.2">
      <c r="A10" s="60" t="s">
        <v>104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2"/>
    </row>
    <row r="11" spans="1:161" s="7" customFormat="1" ht="15" customHeight="1" x14ac:dyDescent="0.2">
      <c r="A11" s="34" t="s">
        <v>17</v>
      </c>
      <c r="B11" s="34"/>
      <c r="C11" s="34"/>
      <c r="D11" s="34"/>
      <c r="E11" s="34"/>
      <c r="F11" s="34"/>
      <c r="G11" s="35" t="s">
        <v>21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>
        <v>0.5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>
        <f>BF11+CQ11</f>
        <v>8920</v>
      </c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>
        <v>6804</v>
      </c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>
        <v>2116</v>
      </c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>
        <v>1.7</v>
      </c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3">
        <f>Y11*AO11*DY11*12</f>
        <v>90984</v>
      </c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</row>
    <row r="12" spans="1:161" s="7" customFormat="1" ht="24" customHeight="1" x14ac:dyDescent="0.2">
      <c r="A12" s="34" t="s">
        <v>18</v>
      </c>
      <c r="B12" s="34"/>
      <c r="C12" s="34"/>
      <c r="D12" s="34"/>
      <c r="E12" s="34"/>
      <c r="F12" s="34"/>
      <c r="G12" s="35" t="s">
        <v>24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>
        <v>2.5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>
        <f>BF12+BX12+CQ12</f>
        <v>9981</v>
      </c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>
        <v>4274</v>
      </c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>
        <v>482</v>
      </c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>
        <v>5225</v>
      </c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>
        <v>1.7</v>
      </c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3">
        <f>Y12*AO12*DY12*12-15</f>
        <v>509016</v>
      </c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</row>
    <row r="13" spans="1:161" s="7" customFormat="1" ht="15" customHeight="1" x14ac:dyDescent="0.2">
      <c r="A13" s="51" t="s">
        <v>106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  <c r="Y13" s="36" t="s">
        <v>16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 t="s">
        <v>16</v>
      </c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 t="s">
        <v>16</v>
      </c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 t="s">
        <v>16</v>
      </c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 t="s">
        <v>16</v>
      </c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 t="s">
        <v>16</v>
      </c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3">
        <f>EO11+EO12</f>
        <v>600000</v>
      </c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7" customFormat="1" ht="15" customHeight="1" x14ac:dyDescent="0.2">
      <c r="A14" s="60" t="s">
        <v>105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2"/>
    </row>
    <row r="15" spans="1:161" s="7" customFormat="1" ht="15" customHeight="1" x14ac:dyDescent="0.2">
      <c r="A15" s="34" t="s">
        <v>17</v>
      </c>
      <c r="B15" s="34"/>
      <c r="C15" s="34"/>
      <c r="D15" s="34"/>
      <c r="E15" s="34"/>
      <c r="F15" s="34"/>
      <c r="G15" s="35" t="s">
        <v>21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6">
        <v>0.5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>
        <f>BF15+CQ15</f>
        <v>10202</v>
      </c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>
        <v>6804</v>
      </c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>
        <v>3398</v>
      </c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>
        <v>1.7</v>
      </c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3">
        <f>AO15*Y15*DY15*12</f>
        <v>104060.4</v>
      </c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</row>
    <row r="16" spans="1:161" s="7" customFormat="1" ht="24" customHeight="1" x14ac:dyDescent="0.2">
      <c r="A16" s="34" t="s">
        <v>18</v>
      </c>
      <c r="B16" s="34"/>
      <c r="C16" s="34"/>
      <c r="D16" s="34"/>
      <c r="E16" s="34"/>
      <c r="F16" s="34"/>
      <c r="G16" s="35" t="s">
        <v>24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6">
        <v>8.15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>
        <f>BF16+BX16+CQ16</f>
        <v>11524</v>
      </c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>
        <v>5445</v>
      </c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>
        <v>268</v>
      </c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>
        <v>5811</v>
      </c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>
        <v>1.7</v>
      </c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3">
        <f>AO16*Y16*DY16*12-40.64</f>
        <v>1915939.6000000003</v>
      </c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  <row r="17" spans="1:161" s="7" customFormat="1" ht="15" customHeight="1" x14ac:dyDescent="0.2">
      <c r="A17" s="51" t="s">
        <v>107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3"/>
      <c r="Y17" s="36" t="s">
        <v>16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 t="s">
        <v>16</v>
      </c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 t="s">
        <v>16</v>
      </c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 t="s">
        <v>16</v>
      </c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 t="s">
        <v>16</v>
      </c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 t="s">
        <v>16</v>
      </c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3">
        <f>EO15+EO16</f>
        <v>2020000.0000000002</v>
      </c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7" customFormat="1" ht="15" customHeight="1" x14ac:dyDescent="0.2">
      <c r="A18" s="51" t="s">
        <v>108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3"/>
      <c r="Y18" s="36" t="s">
        <v>16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 t="s">
        <v>16</v>
      </c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 t="s">
        <v>16</v>
      </c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 t="s">
        <v>16</v>
      </c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 t="s">
        <v>16</v>
      </c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 t="s">
        <v>16</v>
      </c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3">
        <f>EO13+EO17</f>
        <v>2620000</v>
      </c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</row>
    <row r="20" spans="1:161" s="4" customFormat="1" ht="14.25" x14ac:dyDescent="0.2">
      <c r="A20" s="40" t="s">
        <v>25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1" t="s">
        <v>4</v>
      </c>
      <c r="B22" s="42"/>
      <c r="C22" s="42"/>
      <c r="D22" s="42"/>
      <c r="E22" s="42"/>
      <c r="F22" s="43"/>
      <c r="G22" s="41" t="s">
        <v>26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1" t="s">
        <v>27</v>
      </c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3"/>
      <c r="BD22" s="41" t="s">
        <v>28</v>
      </c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3"/>
      <c r="BT22" s="41" t="s">
        <v>29</v>
      </c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3"/>
      <c r="CJ22" s="41" t="s">
        <v>30</v>
      </c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3"/>
    </row>
    <row r="23" spans="1:161" s="6" customFormat="1" x14ac:dyDescent="0.2">
      <c r="A23" s="47">
        <v>1</v>
      </c>
      <c r="B23" s="47"/>
      <c r="C23" s="47"/>
      <c r="D23" s="47"/>
      <c r="E23" s="47"/>
      <c r="F23" s="47"/>
      <c r="G23" s="47">
        <v>2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>
        <v>3</v>
      </c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>
        <v>4</v>
      </c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>
        <v>5</v>
      </c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>
        <v>6</v>
      </c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</row>
    <row r="24" spans="1:161" s="7" customFormat="1" ht="15" customHeight="1" x14ac:dyDescent="0.2">
      <c r="A24" s="34" t="s">
        <v>17</v>
      </c>
      <c r="B24" s="34"/>
      <c r="C24" s="34"/>
      <c r="D24" s="34"/>
      <c r="E24" s="34"/>
      <c r="F24" s="34"/>
      <c r="G24" s="35" t="s">
        <v>109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6">
        <v>100</v>
      </c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>
        <v>1</v>
      </c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>
        <v>5</v>
      </c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>
        <v>500</v>
      </c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</row>
    <row r="25" spans="1:161" s="7" customFormat="1" ht="15" customHeight="1" x14ac:dyDescent="0.2">
      <c r="A25" s="34" t="s">
        <v>18</v>
      </c>
      <c r="B25" s="34"/>
      <c r="C25" s="34"/>
      <c r="D25" s="34"/>
      <c r="E25" s="34"/>
      <c r="F25" s="34"/>
      <c r="G25" s="35" t="s">
        <v>111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6">
        <v>1200</v>
      </c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>
        <v>1</v>
      </c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>
        <v>5</v>
      </c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>
        <v>6000</v>
      </c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</row>
    <row r="26" spans="1:161" s="7" customFormat="1" ht="15" customHeight="1" x14ac:dyDescent="0.2">
      <c r="A26" s="34" t="s">
        <v>19</v>
      </c>
      <c r="B26" s="34"/>
      <c r="C26" s="34"/>
      <c r="D26" s="34"/>
      <c r="E26" s="34"/>
      <c r="F26" s="34"/>
      <c r="G26" s="35" t="s">
        <v>110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6">
        <v>1322</v>
      </c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>
        <v>1</v>
      </c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3">
        <v>2644</v>
      </c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</row>
    <row r="27" spans="1:161" s="7" customFormat="1" ht="15" customHeight="1" x14ac:dyDescent="0.2">
      <c r="A27" s="34"/>
      <c r="B27" s="34"/>
      <c r="C27" s="34"/>
      <c r="D27" s="34"/>
      <c r="E27" s="34"/>
      <c r="F27" s="34"/>
      <c r="G27" s="52" t="s">
        <v>15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3"/>
      <c r="AE27" s="36" t="s">
        <v>16</v>
      </c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 t="s">
        <v>16</v>
      </c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 t="s">
        <v>16</v>
      </c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3">
        <f>CJ26+CJ24+CJ25</f>
        <v>9144</v>
      </c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</row>
    <row r="28" spans="1:161" s="2" customFormat="1" ht="12" customHeight="1" x14ac:dyDescent="0.25"/>
    <row r="29" spans="1:161" s="4" customFormat="1" ht="14.25" x14ac:dyDescent="0.2">
      <c r="A29" s="40" t="s">
        <v>31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</row>
    <row r="30" spans="1:161" s="2" customFormat="1" ht="10.5" customHeight="1" x14ac:dyDescent="0.25"/>
    <row r="31" spans="1:161" s="5" customFormat="1" ht="55.5" customHeight="1" x14ac:dyDescent="0.2">
      <c r="A31" s="41" t="s">
        <v>4</v>
      </c>
      <c r="B31" s="42"/>
      <c r="C31" s="42"/>
      <c r="D31" s="42"/>
      <c r="E31" s="42"/>
      <c r="F31" s="43"/>
      <c r="G31" s="41" t="s">
        <v>26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3"/>
      <c r="AE31" s="41" t="s">
        <v>32</v>
      </c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3"/>
      <c r="AZ31" s="41" t="s">
        <v>33</v>
      </c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41" t="s">
        <v>34</v>
      </c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3"/>
      <c r="CJ31" s="41" t="s">
        <v>30</v>
      </c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3"/>
    </row>
    <row r="32" spans="1:161" s="6" customFormat="1" x14ac:dyDescent="0.2">
      <c r="A32" s="47">
        <v>1</v>
      </c>
      <c r="B32" s="47"/>
      <c r="C32" s="47"/>
      <c r="D32" s="47"/>
      <c r="E32" s="47"/>
      <c r="F32" s="47"/>
      <c r="G32" s="47">
        <v>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>
        <v>3</v>
      </c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>
        <v>4</v>
      </c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>
        <v>5</v>
      </c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>
        <v>6</v>
      </c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</row>
    <row r="33" spans="1:105" s="7" customFormat="1" ht="15" customHeight="1" x14ac:dyDescent="0.2">
      <c r="A33" s="34"/>
      <c r="B33" s="34"/>
      <c r="C33" s="34"/>
      <c r="D33" s="34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</row>
    <row r="34" spans="1:105" s="7" customFormat="1" ht="15" customHeight="1" x14ac:dyDescent="0.2">
      <c r="A34" s="34"/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</row>
    <row r="35" spans="1:105" s="7" customFormat="1" ht="15" customHeight="1" x14ac:dyDescent="0.2">
      <c r="A35" s="34"/>
      <c r="B35" s="34"/>
      <c r="C35" s="34"/>
      <c r="D35" s="34"/>
      <c r="E35" s="34"/>
      <c r="F35" s="34"/>
      <c r="G35" s="52" t="s">
        <v>15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3"/>
      <c r="AE35" s="36" t="s">
        <v>16</v>
      </c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 t="s">
        <v>16</v>
      </c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 t="s">
        <v>16</v>
      </c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</row>
    <row r="36" spans="1:105" s="2" customFormat="1" ht="12" customHeight="1" x14ac:dyDescent="0.25"/>
    <row r="37" spans="1:105" s="4" customFormat="1" ht="41.25" customHeight="1" x14ac:dyDescent="0.2">
      <c r="A37" s="56" t="s">
        <v>35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</row>
    <row r="38" spans="1:105" s="2" customFormat="1" ht="10.5" customHeight="1" x14ac:dyDescent="0.25"/>
    <row r="39" spans="1:105" s="2" customFormat="1" ht="55.5" customHeight="1" x14ac:dyDescent="0.25">
      <c r="A39" s="41" t="s">
        <v>4</v>
      </c>
      <c r="B39" s="42"/>
      <c r="C39" s="42"/>
      <c r="D39" s="42"/>
      <c r="E39" s="42"/>
      <c r="F39" s="43"/>
      <c r="G39" s="41" t="s">
        <v>36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3"/>
      <c r="BW39" s="41" t="s">
        <v>37</v>
      </c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3"/>
      <c r="CM39" s="41" t="s">
        <v>38</v>
      </c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70"/>
    </row>
    <row r="40" spans="1:105" x14ac:dyDescent="0.2">
      <c r="A40" s="47">
        <v>1</v>
      </c>
      <c r="B40" s="47"/>
      <c r="C40" s="47"/>
      <c r="D40" s="47"/>
      <c r="E40" s="47"/>
      <c r="F40" s="47"/>
      <c r="G40" s="47">
        <v>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>
        <v>3</v>
      </c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>
        <v>4</v>
      </c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</row>
    <row r="41" spans="1:105" s="2" customFormat="1" ht="21.75" customHeight="1" x14ac:dyDescent="0.25">
      <c r="A41" s="34" t="s">
        <v>17</v>
      </c>
      <c r="B41" s="34"/>
      <c r="C41" s="34"/>
      <c r="D41" s="34"/>
      <c r="E41" s="34"/>
      <c r="F41" s="34"/>
      <c r="G41" s="9"/>
      <c r="H41" s="45" t="s">
        <v>39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6"/>
      <c r="BW41" s="36" t="s">
        <v>16</v>
      </c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3">
        <f>CM42</f>
        <v>576200</v>
      </c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</row>
    <row r="42" spans="1:105" x14ac:dyDescent="0.2">
      <c r="A42" s="73" t="s">
        <v>40</v>
      </c>
      <c r="B42" s="74"/>
      <c r="C42" s="74"/>
      <c r="D42" s="74"/>
      <c r="E42" s="74"/>
      <c r="F42" s="75"/>
      <c r="G42" s="10"/>
      <c r="H42" s="79" t="s">
        <v>11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80"/>
      <c r="BW42" s="81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3"/>
      <c r="CM42" s="87">
        <v>576200</v>
      </c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9"/>
    </row>
    <row r="43" spans="1:105" x14ac:dyDescent="0.2">
      <c r="A43" s="76"/>
      <c r="B43" s="77"/>
      <c r="C43" s="77"/>
      <c r="D43" s="77"/>
      <c r="E43" s="77"/>
      <c r="F43" s="78"/>
      <c r="G43" s="11"/>
      <c r="H43" s="93" t="s">
        <v>41</v>
      </c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4"/>
      <c r="BW43" s="84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6"/>
      <c r="CM43" s="90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2"/>
    </row>
    <row r="44" spans="1:105" ht="13.5" customHeight="1" x14ac:dyDescent="0.2">
      <c r="A44" s="34" t="s">
        <v>42</v>
      </c>
      <c r="B44" s="34"/>
      <c r="C44" s="34"/>
      <c r="D44" s="34"/>
      <c r="E44" s="34"/>
      <c r="F44" s="34"/>
      <c r="G44" s="9"/>
      <c r="H44" s="71" t="s">
        <v>43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2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</row>
    <row r="45" spans="1:105" ht="26.25" customHeight="1" x14ac:dyDescent="0.2">
      <c r="A45" s="34" t="s">
        <v>44</v>
      </c>
      <c r="B45" s="34"/>
      <c r="C45" s="34"/>
      <c r="D45" s="34"/>
      <c r="E45" s="34"/>
      <c r="F45" s="34"/>
      <c r="G45" s="9"/>
      <c r="H45" s="71" t="s">
        <v>45</v>
      </c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2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</row>
    <row r="46" spans="1:105" ht="26.25" customHeight="1" x14ac:dyDescent="0.2">
      <c r="A46" s="34" t="s">
        <v>18</v>
      </c>
      <c r="B46" s="34"/>
      <c r="C46" s="34"/>
      <c r="D46" s="34"/>
      <c r="E46" s="34"/>
      <c r="F46" s="34"/>
      <c r="G46" s="9"/>
      <c r="H46" s="45" t="s">
        <v>46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6"/>
      <c r="BW46" s="36" t="s">
        <v>16</v>
      </c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3">
        <f>CM47+CM50</f>
        <v>80900</v>
      </c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</row>
    <row r="47" spans="1:105" x14ac:dyDescent="0.2">
      <c r="A47" s="73" t="s">
        <v>47</v>
      </c>
      <c r="B47" s="74"/>
      <c r="C47" s="74"/>
      <c r="D47" s="74"/>
      <c r="E47" s="74"/>
      <c r="F47" s="75"/>
      <c r="G47" s="10"/>
      <c r="H47" s="79" t="s">
        <v>11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80"/>
      <c r="BW47" s="81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3"/>
      <c r="CM47" s="87">
        <v>75800</v>
      </c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9"/>
    </row>
    <row r="48" spans="1:105" ht="25.5" customHeight="1" x14ac:dyDescent="0.2">
      <c r="A48" s="76"/>
      <c r="B48" s="77"/>
      <c r="C48" s="77"/>
      <c r="D48" s="77"/>
      <c r="E48" s="77"/>
      <c r="F48" s="78"/>
      <c r="G48" s="11"/>
      <c r="H48" s="93" t="s">
        <v>48</v>
      </c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4"/>
      <c r="BW48" s="84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6"/>
      <c r="CM48" s="90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2"/>
    </row>
    <row r="49" spans="1:105" ht="26.25" customHeight="1" x14ac:dyDescent="0.2">
      <c r="A49" s="34" t="s">
        <v>49</v>
      </c>
      <c r="B49" s="34"/>
      <c r="C49" s="34"/>
      <c r="D49" s="34"/>
      <c r="E49" s="34"/>
      <c r="F49" s="34"/>
      <c r="G49" s="9"/>
      <c r="H49" s="71" t="s">
        <v>50</v>
      </c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2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</row>
    <row r="50" spans="1:105" ht="27" customHeight="1" x14ac:dyDescent="0.2">
      <c r="A50" s="34" t="s">
        <v>51</v>
      </c>
      <c r="B50" s="34"/>
      <c r="C50" s="34"/>
      <c r="D50" s="34"/>
      <c r="E50" s="34"/>
      <c r="F50" s="34"/>
      <c r="G50" s="9"/>
      <c r="H50" s="71" t="s">
        <v>52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2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3">
        <v>5100</v>
      </c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</row>
    <row r="51" spans="1:105" ht="27" customHeight="1" x14ac:dyDescent="0.2">
      <c r="A51" s="34" t="s">
        <v>53</v>
      </c>
      <c r="B51" s="34"/>
      <c r="C51" s="34"/>
      <c r="D51" s="34"/>
      <c r="E51" s="34"/>
      <c r="F51" s="34"/>
      <c r="G51" s="9"/>
      <c r="H51" s="71" t="s">
        <v>54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2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</row>
    <row r="52" spans="1:105" ht="27" customHeight="1" x14ac:dyDescent="0.2">
      <c r="A52" s="34" t="s">
        <v>55</v>
      </c>
      <c r="B52" s="34"/>
      <c r="C52" s="34"/>
      <c r="D52" s="34"/>
      <c r="E52" s="34"/>
      <c r="F52" s="34"/>
      <c r="G52" s="9"/>
      <c r="H52" s="71" t="s">
        <v>54</v>
      </c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2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</row>
    <row r="53" spans="1:105" ht="26.25" customHeight="1" x14ac:dyDescent="0.2">
      <c r="A53" s="34" t="s">
        <v>19</v>
      </c>
      <c r="B53" s="34"/>
      <c r="C53" s="34"/>
      <c r="D53" s="34"/>
      <c r="E53" s="34"/>
      <c r="F53" s="34"/>
      <c r="G53" s="9"/>
      <c r="H53" s="45" t="s">
        <v>56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3">
        <v>133400</v>
      </c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</row>
    <row r="54" spans="1:105" ht="13.5" customHeight="1" x14ac:dyDescent="0.2">
      <c r="A54" s="34"/>
      <c r="B54" s="34"/>
      <c r="C54" s="34"/>
      <c r="D54" s="34"/>
      <c r="E54" s="34"/>
      <c r="F54" s="34"/>
      <c r="G54" s="51" t="s">
        <v>15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3"/>
      <c r="BW54" s="36" t="s">
        <v>16</v>
      </c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3">
        <f>CM41+CM46+CM53</f>
        <v>790500</v>
      </c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</row>
    <row r="55" spans="1:105" ht="13.5" customHeight="1" x14ac:dyDescent="0.2">
      <c r="A55" s="34"/>
      <c r="B55" s="34"/>
      <c r="C55" s="34"/>
      <c r="D55" s="34"/>
      <c r="E55" s="34"/>
      <c r="F55" s="34"/>
      <c r="G55" s="51" t="s">
        <v>11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3"/>
      <c r="BW55" s="36" t="s">
        <v>16</v>
      </c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</row>
    <row r="56" spans="1:105" ht="13.5" customHeight="1" x14ac:dyDescent="0.2">
      <c r="A56" s="34"/>
      <c r="B56" s="34"/>
      <c r="C56" s="34"/>
      <c r="D56" s="34"/>
      <c r="E56" s="34"/>
      <c r="F56" s="34"/>
      <c r="G56" s="51" t="s">
        <v>112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3"/>
      <c r="BW56" s="36" t="s">
        <v>16</v>
      </c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3">
        <v>181200</v>
      </c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</row>
    <row r="57" spans="1:105" ht="13.5" customHeight="1" x14ac:dyDescent="0.2">
      <c r="A57" s="34"/>
      <c r="B57" s="34"/>
      <c r="C57" s="34"/>
      <c r="D57" s="34"/>
      <c r="E57" s="34"/>
      <c r="F57" s="34"/>
      <c r="G57" s="51" t="s">
        <v>113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3"/>
      <c r="BW57" s="36" t="s">
        <v>16</v>
      </c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3">
        <v>609300</v>
      </c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</row>
    <row r="58" spans="1:105" s="2" customFormat="1" ht="3.75" customHeight="1" x14ac:dyDescent="0.25"/>
    <row r="59" spans="1:105" s="12" customFormat="1" ht="48" customHeight="1" x14ac:dyDescent="0.2">
      <c r="A59" s="95" t="s">
        <v>57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</row>
    <row r="60" spans="1:105" s="2" customFormat="1" ht="12" customHeight="1" x14ac:dyDescent="0.25"/>
    <row r="61" spans="1:105" s="4" customFormat="1" ht="14.25" x14ac:dyDescent="0.2">
      <c r="A61" s="40" t="s">
        <v>58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</row>
    <row r="62" spans="1:105" s="2" customFormat="1" ht="6" customHeight="1" x14ac:dyDescent="0.25"/>
    <row r="63" spans="1:105" s="5" customFormat="1" ht="45" customHeight="1" x14ac:dyDescent="0.2">
      <c r="A63" s="41" t="s">
        <v>4</v>
      </c>
      <c r="B63" s="42"/>
      <c r="C63" s="42"/>
      <c r="D63" s="42"/>
      <c r="E63" s="42"/>
      <c r="F63" s="42"/>
      <c r="G63" s="43"/>
      <c r="H63" s="41" t="s">
        <v>59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3"/>
      <c r="BD63" s="41" t="s">
        <v>60</v>
      </c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3"/>
      <c r="BT63" s="41" t="s">
        <v>61</v>
      </c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3"/>
      <c r="CJ63" s="41" t="s">
        <v>62</v>
      </c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3"/>
    </row>
    <row r="64" spans="1:105" s="6" customFormat="1" x14ac:dyDescent="0.2">
      <c r="A64" s="47">
        <v>1</v>
      </c>
      <c r="B64" s="47"/>
      <c r="C64" s="47"/>
      <c r="D64" s="47"/>
      <c r="E64" s="47"/>
      <c r="F64" s="47"/>
      <c r="G64" s="47"/>
      <c r="H64" s="47">
        <v>2</v>
      </c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>
        <v>3</v>
      </c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>
        <v>4</v>
      </c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>
        <v>5</v>
      </c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</row>
    <row r="65" spans="1:105" s="7" customFormat="1" ht="15" customHeight="1" x14ac:dyDescent="0.2">
      <c r="A65" s="34" t="s">
        <v>114</v>
      </c>
      <c r="B65" s="34"/>
      <c r="C65" s="34"/>
      <c r="D65" s="34"/>
      <c r="E65" s="34"/>
      <c r="F65" s="34"/>
      <c r="G65" s="34"/>
      <c r="H65" s="35" t="s">
        <v>115</v>
      </c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>
        <v>0</v>
      </c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</row>
    <row r="66" spans="1:105" s="7" customFormat="1" ht="15" customHeight="1" x14ac:dyDescent="0.2">
      <c r="A66" s="34"/>
      <c r="B66" s="34"/>
      <c r="C66" s="34"/>
      <c r="D66" s="34"/>
      <c r="E66" s="34"/>
      <c r="F66" s="34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</row>
    <row r="67" spans="1:105" s="7" customFormat="1" ht="15" customHeight="1" x14ac:dyDescent="0.2">
      <c r="A67" s="34"/>
      <c r="B67" s="34"/>
      <c r="C67" s="34"/>
      <c r="D67" s="34"/>
      <c r="E67" s="34"/>
      <c r="F67" s="34"/>
      <c r="G67" s="34"/>
      <c r="H67" s="52" t="s">
        <v>15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3"/>
      <c r="BD67" s="36" t="s">
        <v>16</v>
      </c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 t="s">
        <v>16</v>
      </c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>
        <v>0</v>
      </c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</row>
    <row r="68" spans="1:105" ht="12" customHeight="1" x14ac:dyDescent="0.2"/>
    <row r="69" spans="1:105" s="4" customFormat="1" ht="14.25" x14ac:dyDescent="0.2">
      <c r="A69" s="40" t="s">
        <v>63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</row>
    <row r="70" spans="1:105" s="2" customFormat="1" ht="6" customHeight="1" x14ac:dyDescent="0.25"/>
    <row r="71" spans="1:105" s="5" customFormat="1" ht="55.5" customHeight="1" x14ac:dyDescent="0.2">
      <c r="A71" s="41" t="s">
        <v>4</v>
      </c>
      <c r="B71" s="42"/>
      <c r="C71" s="42"/>
      <c r="D71" s="42"/>
      <c r="E71" s="42"/>
      <c r="F71" s="42"/>
      <c r="G71" s="43"/>
      <c r="H71" s="41" t="s">
        <v>64</v>
      </c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3"/>
      <c r="BD71" s="41" t="s">
        <v>65</v>
      </c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3"/>
      <c r="BT71" s="41" t="s">
        <v>66</v>
      </c>
      <c r="BU71" s="42"/>
      <c r="BV71" s="42"/>
      <c r="BW71" s="42"/>
      <c r="BX71" s="42"/>
      <c r="BY71" s="42"/>
      <c r="BZ71" s="42"/>
      <c r="CA71" s="42"/>
      <c r="CB71" s="42"/>
      <c r="CC71" s="42"/>
      <c r="CD71" s="43"/>
      <c r="CE71" s="41" t="s">
        <v>67</v>
      </c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3"/>
    </row>
    <row r="72" spans="1:105" s="6" customFormat="1" x14ac:dyDescent="0.2">
      <c r="A72" s="47">
        <v>1</v>
      </c>
      <c r="B72" s="47"/>
      <c r="C72" s="47"/>
      <c r="D72" s="47"/>
      <c r="E72" s="47"/>
      <c r="F72" s="47"/>
      <c r="G72" s="47"/>
      <c r="H72" s="47">
        <v>2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>
        <v>3</v>
      </c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>
        <v>4</v>
      </c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>
        <v>5</v>
      </c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</row>
    <row r="73" spans="1:105" s="7" customFormat="1" ht="15" customHeight="1" x14ac:dyDescent="0.2">
      <c r="A73" s="34" t="s">
        <v>17</v>
      </c>
      <c r="B73" s="34"/>
      <c r="C73" s="34"/>
      <c r="D73" s="34"/>
      <c r="E73" s="34"/>
      <c r="F73" s="34"/>
      <c r="G73" s="34"/>
      <c r="H73" s="35" t="s">
        <v>99</v>
      </c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6">
        <v>1005534</v>
      </c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>
        <v>1.5</v>
      </c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3">
        <v>15100</v>
      </c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</row>
    <row r="74" spans="1:105" s="7" customFormat="1" ht="15" customHeight="1" x14ac:dyDescent="0.2">
      <c r="A74" s="34" t="s">
        <v>18</v>
      </c>
      <c r="B74" s="34"/>
      <c r="C74" s="34"/>
      <c r="D74" s="34"/>
      <c r="E74" s="34"/>
      <c r="F74" s="34"/>
      <c r="G74" s="34"/>
      <c r="H74" s="35" t="s">
        <v>100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6">
        <v>51527272</v>
      </c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>
        <v>2.2000000000000002</v>
      </c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3">
        <f>1012800-9144</f>
        <v>1003656</v>
      </c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</row>
    <row r="75" spans="1:105" s="7" customFormat="1" ht="15" customHeight="1" x14ac:dyDescent="0.2">
      <c r="A75" s="34" t="s">
        <v>19</v>
      </c>
      <c r="B75" s="34"/>
      <c r="C75" s="34"/>
      <c r="D75" s="34"/>
      <c r="E75" s="34"/>
      <c r="F75" s="34"/>
      <c r="G75" s="34"/>
      <c r="H75" s="35" t="s">
        <v>101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3">
        <v>8500</v>
      </c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</row>
    <row r="76" spans="1:105" s="7" customFormat="1" ht="15" customHeight="1" x14ac:dyDescent="0.2">
      <c r="A76" s="34" t="s">
        <v>23</v>
      </c>
      <c r="B76" s="34"/>
      <c r="C76" s="34"/>
      <c r="D76" s="34"/>
      <c r="E76" s="34"/>
      <c r="F76" s="34"/>
      <c r="G76" s="34"/>
      <c r="H76" s="35" t="s">
        <v>102</v>
      </c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3">
        <v>2000</v>
      </c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</row>
    <row r="77" spans="1:105" s="7" customFormat="1" ht="15" customHeight="1" x14ac:dyDescent="0.2">
      <c r="A77" s="34"/>
      <c r="B77" s="34"/>
      <c r="C77" s="34"/>
      <c r="D77" s="34"/>
      <c r="E77" s="34"/>
      <c r="F77" s="34"/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</row>
    <row r="78" spans="1:105" s="7" customFormat="1" ht="15" customHeight="1" x14ac:dyDescent="0.2">
      <c r="A78" s="34"/>
      <c r="B78" s="34"/>
      <c r="C78" s="34"/>
      <c r="D78" s="34"/>
      <c r="E78" s="34"/>
      <c r="F78" s="34"/>
      <c r="G78" s="34"/>
      <c r="H78" s="52" t="s">
        <v>15</v>
      </c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3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 t="s">
        <v>16</v>
      </c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3">
        <f>CE73+CE74+CE75+CE76</f>
        <v>1029256</v>
      </c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</row>
    <row r="79" spans="1:105" s="2" customFormat="1" ht="12" customHeight="1" x14ac:dyDescent="0.25"/>
    <row r="80" spans="1:105" s="4" customFormat="1" ht="14.25" x14ac:dyDescent="0.2">
      <c r="A80" s="40" t="s">
        <v>68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</row>
    <row r="81" spans="1:105" s="2" customFormat="1" ht="6" customHeight="1" x14ac:dyDescent="0.25"/>
    <row r="82" spans="1:105" s="5" customFormat="1" ht="45" customHeight="1" x14ac:dyDescent="0.2">
      <c r="A82" s="41" t="s">
        <v>4</v>
      </c>
      <c r="B82" s="42"/>
      <c r="C82" s="42"/>
      <c r="D82" s="42"/>
      <c r="E82" s="42"/>
      <c r="F82" s="42"/>
      <c r="G82" s="43"/>
      <c r="H82" s="41" t="s">
        <v>59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3"/>
      <c r="BD82" s="41" t="s">
        <v>60</v>
      </c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3"/>
      <c r="BT82" s="41" t="s">
        <v>61</v>
      </c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3"/>
      <c r="CJ82" s="41" t="s">
        <v>62</v>
      </c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3"/>
    </row>
    <row r="83" spans="1:105" s="6" customFormat="1" x14ac:dyDescent="0.2">
      <c r="A83" s="47">
        <v>1</v>
      </c>
      <c r="B83" s="47"/>
      <c r="C83" s="47"/>
      <c r="D83" s="47"/>
      <c r="E83" s="47"/>
      <c r="F83" s="47"/>
      <c r="G83" s="47"/>
      <c r="H83" s="47">
        <v>2</v>
      </c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>
        <v>3</v>
      </c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>
        <v>4</v>
      </c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>
        <v>5</v>
      </c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</row>
    <row r="84" spans="1:105" s="7" customFormat="1" ht="15" customHeight="1" x14ac:dyDescent="0.2">
      <c r="A84" s="34"/>
      <c r="B84" s="34"/>
      <c r="C84" s="34"/>
      <c r="D84" s="34"/>
      <c r="E84" s="34"/>
      <c r="F84" s="34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</row>
    <row r="85" spans="1:105" s="7" customFormat="1" ht="15" customHeight="1" x14ac:dyDescent="0.2">
      <c r="A85" s="34"/>
      <c r="B85" s="34"/>
      <c r="C85" s="34"/>
      <c r="D85" s="34"/>
      <c r="E85" s="34"/>
      <c r="F85" s="34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</row>
    <row r="86" spans="1:105" s="7" customFormat="1" ht="15" customHeight="1" x14ac:dyDescent="0.2">
      <c r="A86" s="34"/>
      <c r="B86" s="34"/>
      <c r="C86" s="34"/>
      <c r="D86" s="34"/>
      <c r="E86" s="34"/>
      <c r="F86" s="34"/>
      <c r="G86" s="34"/>
      <c r="H86" s="52" t="s">
        <v>15</v>
      </c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3"/>
      <c r="BD86" s="36" t="s">
        <v>16</v>
      </c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 t="s">
        <v>16</v>
      </c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</row>
    <row r="87" spans="1:105" s="2" customFormat="1" ht="12" customHeight="1" x14ac:dyDescent="0.25"/>
    <row r="88" spans="1:105" s="4" customFormat="1" ht="27" customHeight="1" x14ac:dyDescent="0.2">
      <c r="A88" s="56" t="s">
        <v>69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  <row r="89" spans="1:105" s="2" customFormat="1" ht="6" customHeight="1" x14ac:dyDescent="0.25"/>
    <row r="90" spans="1:105" s="5" customFormat="1" ht="45" customHeight="1" x14ac:dyDescent="0.2">
      <c r="A90" s="41" t="s">
        <v>4</v>
      </c>
      <c r="B90" s="42"/>
      <c r="C90" s="42"/>
      <c r="D90" s="42"/>
      <c r="E90" s="42"/>
      <c r="F90" s="42"/>
      <c r="G90" s="43"/>
      <c r="H90" s="41" t="s">
        <v>59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3"/>
      <c r="BD90" s="41" t="s">
        <v>60</v>
      </c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3"/>
      <c r="BT90" s="41" t="s">
        <v>61</v>
      </c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3"/>
      <c r="CJ90" s="41" t="s">
        <v>62</v>
      </c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3"/>
    </row>
    <row r="91" spans="1:105" s="6" customFormat="1" x14ac:dyDescent="0.2">
      <c r="A91" s="47">
        <v>1</v>
      </c>
      <c r="B91" s="47"/>
      <c r="C91" s="47"/>
      <c r="D91" s="47"/>
      <c r="E91" s="47"/>
      <c r="F91" s="47"/>
      <c r="G91" s="47"/>
      <c r="H91" s="47">
        <v>2</v>
      </c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>
        <v>3</v>
      </c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>
        <v>4</v>
      </c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>
        <v>5</v>
      </c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</row>
    <row r="92" spans="1:105" s="7" customFormat="1" ht="15" customHeight="1" x14ac:dyDescent="0.2">
      <c r="A92" s="34"/>
      <c r="B92" s="34"/>
      <c r="C92" s="34"/>
      <c r="D92" s="34"/>
      <c r="E92" s="34"/>
      <c r="F92" s="34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</row>
    <row r="93" spans="1:105" s="7" customFormat="1" ht="15" customHeight="1" x14ac:dyDescent="0.2">
      <c r="A93" s="34"/>
      <c r="B93" s="34"/>
      <c r="C93" s="34"/>
      <c r="D93" s="34"/>
      <c r="E93" s="34"/>
      <c r="F93" s="34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</row>
    <row r="94" spans="1:105" s="7" customFormat="1" ht="15" customHeight="1" x14ac:dyDescent="0.2">
      <c r="A94" s="34"/>
      <c r="B94" s="34"/>
      <c r="C94" s="34"/>
      <c r="D94" s="34"/>
      <c r="E94" s="34"/>
      <c r="F94" s="34"/>
      <c r="G94" s="34"/>
      <c r="H94" s="52" t="s">
        <v>15</v>
      </c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3"/>
      <c r="BD94" s="36" t="s">
        <v>16</v>
      </c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 t="s">
        <v>16</v>
      </c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</row>
    <row r="95" spans="1:105" s="2" customFormat="1" ht="12" customHeight="1" x14ac:dyDescent="0.25"/>
    <row r="96" spans="1:105" s="4" customFormat="1" ht="14.25" x14ac:dyDescent="0.2">
      <c r="A96" s="40" t="s">
        <v>70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</row>
    <row r="97" spans="1:105" s="2" customFormat="1" ht="10.5" customHeight="1" x14ac:dyDescent="0.25"/>
    <row r="98" spans="1:105" s="4" customFormat="1" ht="14.25" x14ac:dyDescent="0.2">
      <c r="A98" s="40" t="s">
        <v>71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</row>
    <row r="99" spans="1:105" s="2" customFormat="1" ht="10.5" customHeight="1" x14ac:dyDescent="0.25"/>
    <row r="100" spans="1:105" s="5" customFormat="1" ht="45" customHeight="1" x14ac:dyDescent="0.2">
      <c r="A100" s="68" t="s">
        <v>4</v>
      </c>
      <c r="B100" s="69"/>
      <c r="C100" s="69"/>
      <c r="D100" s="69"/>
      <c r="E100" s="69"/>
      <c r="F100" s="69"/>
      <c r="G100" s="70"/>
      <c r="H100" s="68" t="s">
        <v>64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70"/>
      <c r="AP100" s="68" t="s">
        <v>72</v>
      </c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70"/>
      <c r="BF100" s="68" t="s">
        <v>73</v>
      </c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70"/>
      <c r="BV100" s="68" t="s">
        <v>74</v>
      </c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70"/>
      <c r="CL100" s="68" t="s">
        <v>30</v>
      </c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70"/>
    </row>
    <row r="101" spans="1:105" s="6" customFormat="1" x14ac:dyDescent="0.2">
      <c r="A101" s="47">
        <v>1</v>
      </c>
      <c r="B101" s="47"/>
      <c r="C101" s="47"/>
      <c r="D101" s="47"/>
      <c r="E101" s="47"/>
      <c r="F101" s="47"/>
      <c r="G101" s="47"/>
      <c r="H101" s="47">
        <v>2</v>
      </c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>
        <v>3</v>
      </c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>
        <v>4</v>
      </c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>
        <v>5</v>
      </c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>
        <v>6</v>
      </c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</row>
    <row r="102" spans="1:105" s="7" customFormat="1" ht="15" customHeight="1" x14ac:dyDescent="0.2">
      <c r="A102" s="34" t="s">
        <v>17</v>
      </c>
      <c r="B102" s="34"/>
      <c r="C102" s="34"/>
      <c r="D102" s="34"/>
      <c r="E102" s="34"/>
      <c r="F102" s="34"/>
      <c r="G102" s="34"/>
      <c r="H102" s="35" t="s">
        <v>116</v>
      </c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</row>
    <row r="103" spans="1:105" s="7" customFormat="1" ht="15" customHeight="1" x14ac:dyDescent="0.2">
      <c r="A103" s="34" t="s">
        <v>18</v>
      </c>
      <c r="B103" s="34"/>
      <c r="C103" s="34"/>
      <c r="D103" s="34"/>
      <c r="E103" s="34"/>
      <c r="F103" s="34"/>
      <c r="G103" s="34"/>
      <c r="H103" s="35" t="s">
        <v>117</v>
      </c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6">
        <v>2</v>
      </c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>
        <v>12</v>
      </c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>
        <v>1000</v>
      </c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3">
        <v>24000</v>
      </c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</row>
    <row r="104" spans="1:105" s="7" customFormat="1" ht="15" customHeight="1" x14ac:dyDescent="0.2">
      <c r="A104" s="34" t="s">
        <v>19</v>
      </c>
      <c r="B104" s="34"/>
      <c r="C104" s="34"/>
      <c r="D104" s="34"/>
      <c r="E104" s="34"/>
      <c r="F104" s="34"/>
      <c r="G104" s="34"/>
      <c r="H104" s="35" t="s">
        <v>118</v>
      </c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</row>
    <row r="105" spans="1:105" s="7" customFormat="1" ht="15" customHeight="1" x14ac:dyDescent="0.2">
      <c r="A105" s="34" t="s">
        <v>23</v>
      </c>
      <c r="B105" s="34"/>
      <c r="C105" s="34"/>
      <c r="D105" s="34"/>
      <c r="E105" s="34"/>
      <c r="F105" s="34"/>
      <c r="G105" s="34"/>
      <c r="H105" s="35" t="s">
        <v>119</v>
      </c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</row>
    <row r="106" spans="1:105" s="7" customFormat="1" ht="15" customHeight="1" x14ac:dyDescent="0.2">
      <c r="A106" s="34" t="s">
        <v>120</v>
      </c>
      <c r="B106" s="34"/>
      <c r="C106" s="34"/>
      <c r="D106" s="34"/>
      <c r="E106" s="34"/>
      <c r="F106" s="34"/>
      <c r="G106" s="34"/>
      <c r="H106" s="35" t="s">
        <v>121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</row>
    <row r="107" spans="1:105" s="7" customFormat="1" ht="15" customHeight="1" x14ac:dyDescent="0.2">
      <c r="A107" s="34"/>
      <c r="B107" s="34"/>
      <c r="C107" s="34"/>
      <c r="D107" s="34"/>
      <c r="E107" s="34"/>
      <c r="F107" s="34"/>
      <c r="G107" s="34"/>
      <c r="H107" s="97" t="s">
        <v>75</v>
      </c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9"/>
      <c r="AP107" s="36" t="s">
        <v>16</v>
      </c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 t="s">
        <v>16</v>
      </c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 t="s">
        <v>16</v>
      </c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3">
        <f>CL103</f>
        <v>24000</v>
      </c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</row>
    <row r="108" spans="1:105" s="2" customFormat="1" ht="10.5" customHeight="1" x14ac:dyDescent="0.25"/>
    <row r="109" spans="1:105" s="4" customFormat="1" ht="14.25" x14ac:dyDescent="0.2">
      <c r="A109" s="40" t="s">
        <v>76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1:105" s="2" customFormat="1" ht="10.5" customHeight="1" x14ac:dyDescent="0.25"/>
    <row r="111" spans="1:105" s="5" customFormat="1" ht="45" customHeight="1" x14ac:dyDescent="0.2">
      <c r="A111" s="41" t="s">
        <v>4</v>
      </c>
      <c r="B111" s="42"/>
      <c r="C111" s="42"/>
      <c r="D111" s="42"/>
      <c r="E111" s="42"/>
      <c r="F111" s="42"/>
      <c r="G111" s="43"/>
      <c r="H111" s="41" t="s">
        <v>64</v>
      </c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3"/>
      <c r="BD111" s="41" t="s">
        <v>77</v>
      </c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3"/>
      <c r="BT111" s="41" t="s">
        <v>78</v>
      </c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3"/>
      <c r="CJ111" s="41" t="s">
        <v>79</v>
      </c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3"/>
    </row>
    <row r="112" spans="1:105" s="6" customFormat="1" x14ac:dyDescent="0.2">
      <c r="A112" s="47">
        <v>1</v>
      </c>
      <c r="B112" s="47"/>
      <c r="C112" s="47"/>
      <c r="D112" s="47"/>
      <c r="E112" s="47"/>
      <c r="F112" s="47"/>
      <c r="G112" s="47"/>
      <c r="H112" s="47">
        <v>2</v>
      </c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>
        <v>3</v>
      </c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>
        <v>4</v>
      </c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>
        <v>5</v>
      </c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</row>
    <row r="113" spans="1:105" s="7" customFormat="1" ht="15" customHeight="1" x14ac:dyDescent="0.2">
      <c r="A113" s="34"/>
      <c r="B113" s="34"/>
      <c r="C113" s="34"/>
      <c r="D113" s="34"/>
      <c r="E113" s="34"/>
      <c r="F113" s="34"/>
      <c r="G113" s="34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</row>
    <row r="114" spans="1:105" s="7" customFormat="1" ht="15" customHeight="1" x14ac:dyDescent="0.2">
      <c r="A114" s="34"/>
      <c r="B114" s="34"/>
      <c r="C114" s="34"/>
      <c r="D114" s="34"/>
      <c r="E114" s="34"/>
      <c r="F114" s="34"/>
      <c r="G114" s="34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</row>
    <row r="115" spans="1:105" s="7" customFormat="1" ht="15" customHeight="1" x14ac:dyDescent="0.2">
      <c r="A115" s="34"/>
      <c r="B115" s="34"/>
      <c r="C115" s="34"/>
      <c r="D115" s="34"/>
      <c r="E115" s="34"/>
      <c r="F115" s="34"/>
      <c r="G115" s="34"/>
      <c r="H115" s="52" t="s">
        <v>15</v>
      </c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3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</row>
    <row r="116" spans="1:105" s="2" customFormat="1" ht="10.5" customHeight="1" x14ac:dyDescent="0.25"/>
    <row r="117" spans="1:105" s="4" customFormat="1" ht="14.25" x14ac:dyDescent="0.2">
      <c r="A117" s="40" t="s">
        <v>80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</row>
    <row r="118" spans="1:105" s="2" customFormat="1" ht="10.5" customHeight="1" x14ac:dyDescent="0.25"/>
    <row r="119" spans="1:105" s="5" customFormat="1" ht="45" customHeight="1" x14ac:dyDescent="0.2">
      <c r="A119" s="68" t="s">
        <v>4</v>
      </c>
      <c r="B119" s="69"/>
      <c r="C119" s="69"/>
      <c r="D119" s="69"/>
      <c r="E119" s="69"/>
      <c r="F119" s="69"/>
      <c r="G119" s="70"/>
      <c r="H119" s="68" t="s">
        <v>59</v>
      </c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70"/>
      <c r="AP119" s="68" t="s">
        <v>81</v>
      </c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70"/>
      <c r="BF119" s="68" t="s">
        <v>82</v>
      </c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70"/>
      <c r="BV119" s="68" t="s">
        <v>83</v>
      </c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70"/>
      <c r="CL119" s="68" t="s">
        <v>84</v>
      </c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70"/>
    </row>
    <row r="120" spans="1:105" s="6" customFormat="1" x14ac:dyDescent="0.2">
      <c r="A120" s="47">
        <v>1</v>
      </c>
      <c r="B120" s="47"/>
      <c r="C120" s="47"/>
      <c r="D120" s="47"/>
      <c r="E120" s="47"/>
      <c r="F120" s="47"/>
      <c r="G120" s="47"/>
      <c r="H120" s="47">
        <v>2</v>
      </c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>
        <v>4</v>
      </c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>
        <v>5</v>
      </c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>
        <v>6</v>
      </c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>
        <v>6</v>
      </c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</row>
    <row r="121" spans="1:105" s="7" customFormat="1" ht="13.5" customHeight="1" x14ac:dyDescent="0.2">
      <c r="A121" s="34" t="s">
        <v>17</v>
      </c>
      <c r="B121" s="34"/>
      <c r="C121" s="34"/>
      <c r="D121" s="34"/>
      <c r="E121" s="34"/>
      <c r="F121" s="34"/>
      <c r="G121" s="34"/>
      <c r="H121" s="35" t="s">
        <v>122</v>
      </c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6">
        <v>64000</v>
      </c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>
        <v>6.65</v>
      </c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3">
        <f>425400</f>
        <v>425400</v>
      </c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</row>
    <row r="122" spans="1:105" s="7" customFormat="1" ht="13.5" customHeight="1" x14ac:dyDescent="0.2">
      <c r="A122" s="34" t="s">
        <v>18</v>
      </c>
      <c r="B122" s="34"/>
      <c r="C122" s="34"/>
      <c r="D122" s="34"/>
      <c r="E122" s="34"/>
      <c r="F122" s="34"/>
      <c r="G122" s="34"/>
      <c r="H122" s="35" t="s">
        <v>123</v>
      </c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</row>
    <row r="123" spans="1:105" s="7" customFormat="1" ht="13.5" customHeight="1" x14ac:dyDescent="0.2">
      <c r="A123" s="34" t="s">
        <v>19</v>
      </c>
      <c r="B123" s="34"/>
      <c r="C123" s="34"/>
      <c r="D123" s="34"/>
      <c r="E123" s="34"/>
      <c r="F123" s="34"/>
      <c r="G123" s="34"/>
      <c r="H123" s="35" t="s">
        <v>124</v>
      </c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</row>
    <row r="124" spans="1:105" s="7" customFormat="1" ht="15" customHeight="1" x14ac:dyDescent="0.2">
      <c r="A124" s="34" t="s">
        <v>23</v>
      </c>
      <c r="B124" s="34"/>
      <c r="C124" s="34"/>
      <c r="D124" s="34"/>
      <c r="E124" s="34"/>
      <c r="F124" s="34"/>
      <c r="G124" s="34"/>
      <c r="H124" s="35" t="s">
        <v>125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</row>
    <row r="125" spans="1:105" s="7" customFormat="1" ht="15" customHeight="1" x14ac:dyDescent="0.2">
      <c r="A125" s="34" t="s">
        <v>23</v>
      </c>
      <c r="B125" s="34"/>
      <c r="C125" s="34"/>
      <c r="D125" s="34"/>
      <c r="E125" s="34"/>
      <c r="F125" s="34"/>
      <c r="G125" s="34"/>
      <c r="H125" s="35" t="s">
        <v>126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</row>
    <row r="126" spans="1:105" s="7" customFormat="1" ht="15" customHeight="1" x14ac:dyDescent="0.2">
      <c r="A126" s="34"/>
      <c r="B126" s="34"/>
      <c r="C126" s="34"/>
      <c r="D126" s="34"/>
      <c r="E126" s="34"/>
      <c r="F126" s="34"/>
      <c r="G126" s="34"/>
      <c r="H126" s="51" t="s">
        <v>15</v>
      </c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3"/>
      <c r="AP126" s="36" t="s">
        <v>16</v>
      </c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 t="s">
        <v>16</v>
      </c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 t="s">
        <v>16</v>
      </c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3">
        <f>CL121</f>
        <v>425400</v>
      </c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</row>
    <row r="127" spans="1:105" s="2" customFormat="1" ht="27.75" customHeight="1" x14ac:dyDescent="0.25"/>
    <row r="128" spans="1:105" s="4" customFormat="1" ht="14.25" x14ac:dyDescent="0.2">
      <c r="A128" s="40" t="s">
        <v>85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</row>
    <row r="129" spans="1:105" s="2" customFormat="1" ht="10.5" customHeight="1" x14ac:dyDescent="0.25"/>
    <row r="130" spans="1:105" s="5" customFormat="1" ht="45" customHeight="1" x14ac:dyDescent="0.2">
      <c r="A130" s="41" t="s">
        <v>4</v>
      </c>
      <c r="B130" s="42"/>
      <c r="C130" s="42"/>
      <c r="D130" s="42"/>
      <c r="E130" s="42"/>
      <c r="F130" s="42"/>
      <c r="G130" s="43"/>
      <c r="H130" s="41" t="s">
        <v>59</v>
      </c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3"/>
      <c r="BD130" s="41" t="s">
        <v>86</v>
      </c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3"/>
      <c r="BT130" s="41" t="s">
        <v>87</v>
      </c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3"/>
      <c r="CJ130" s="41" t="s">
        <v>88</v>
      </c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3"/>
    </row>
    <row r="131" spans="1:105" s="6" customFormat="1" x14ac:dyDescent="0.2">
      <c r="A131" s="47">
        <v>1</v>
      </c>
      <c r="B131" s="47"/>
      <c r="C131" s="47"/>
      <c r="D131" s="47"/>
      <c r="E131" s="47"/>
      <c r="F131" s="47"/>
      <c r="G131" s="47"/>
      <c r="H131" s="47">
        <v>2</v>
      </c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>
        <v>4</v>
      </c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>
        <v>5</v>
      </c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>
        <v>6</v>
      </c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</row>
    <row r="132" spans="1:105" s="7" customFormat="1" ht="15" customHeight="1" x14ac:dyDescent="0.2">
      <c r="A132" s="34"/>
      <c r="B132" s="34"/>
      <c r="C132" s="34"/>
      <c r="D132" s="34"/>
      <c r="E132" s="34"/>
      <c r="F132" s="34"/>
      <c r="G132" s="34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</row>
    <row r="133" spans="1:105" s="7" customFormat="1" ht="15" customHeight="1" x14ac:dyDescent="0.2">
      <c r="A133" s="34"/>
      <c r="B133" s="34"/>
      <c r="C133" s="34"/>
      <c r="D133" s="34"/>
      <c r="E133" s="34"/>
      <c r="F133" s="34"/>
      <c r="G133" s="34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</row>
    <row r="134" spans="1:105" s="7" customFormat="1" ht="15" customHeight="1" x14ac:dyDescent="0.2">
      <c r="A134" s="34"/>
      <c r="B134" s="34"/>
      <c r="C134" s="34"/>
      <c r="D134" s="34"/>
      <c r="E134" s="34"/>
      <c r="F134" s="34"/>
      <c r="G134" s="34"/>
      <c r="H134" s="52" t="s">
        <v>15</v>
      </c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3"/>
      <c r="BD134" s="36" t="s">
        <v>16</v>
      </c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 t="s">
        <v>16</v>
      </c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 t="s">
        <v>16</v>
      </c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</row>
    <row r="135" spans="1:105" s="2" customFormat="1" ht="12" customHeight="1" x14ac:dyDescent="0.25"/>
    <row r="136" spans="1:105" s="4" customFormat="1" ht="14.25" x14ac:dyDescent="0.2">
      <c r="A136" s="40" t="s">
        <v>89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</row>
    <row r="137" spans="1:105" s="2" customFormat="1" ht="10.5" customHeight="1" x14ac:dyDescent="0.25"/>
    <row r="138" spans="1:105" s="5" customFormat="1" ht="45" customHeight="1" x14ac:dyDescent="0.2">
      <c r="A138" s="41" t="s">
        <v>4</v>
      </c>
      <c r="B138" s="42"/>
      <c r="C138" s="42"/>
      <c r="D138" s="42"/>
      <c r="E138" s="42"/>
      <c r="F138" s="42"/>
      <c r="G138" s="43"/>
      <c r="H138" s="41" t="s">
        <v>64</v>
      </c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3"/>
      <c r="BD138" s="41" t="s">
        <v>90</v>
      </c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3"/>
      <c r="BT138" s="41" t="s">
        <v>91</v>
      </c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3"/>
      <c r="CJ138" s="41" t="s">
        <v>92</v>
      </c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3"/>
    </row>
    <row r="139" spans="1:105" s="6" customFormat="1" x14ac:dyDescent="0.2">
      <c r="A139" s="47">
        <v>1</v>
      </c>
      <c r="B139" s="47"/>
      <c r="C139" s="47"/>
      <c r="D139" s="47"/>
      <c r="E139" s="47"/>
      <c r="F139" s="47"/>
      <c r="G139" s="47"/>
      <c r="H139" s="47">
        <v>2</v>
      </c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>
        <v>3</v>
      </c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>
        <v>4</v>
      </c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>
        <v>5</v>
      </c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</row>
    <row r="140" spans="1:105" s="7" customFormat="1" ht="15" customHeight="1" x14ac:dyDescent="0.2">
      <c r="A140" s="34" t="s">
        <v>17</v>
      </c>
      <c r="B140" s="34"/>
      <c r="C140" s="34"/>
      <c r="D140" s="34"/>
      <c r="E140" s="34"/>
      <c r="F140" s="34"/>
      <c r="G140" s="34"/>
      <c r="H140" s="35" t="s">
        <v>144</v>
      </c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6">
        <v>2</v>
      </c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>
        <v>1</v>
      </c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3">
        <v>0</v>
      </c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</row>
    <row r="141" spans="1:105" s="7" customFormat="1" ht="15" customHeight="1" x14ac:dyDescent="0.2">
      <c r="A141" s="34" t="s">
        <v>18</v>
      </c>
      <c r="B141" s="34"/>
      <c r="C141" s="34"/>
      <c r="D141" s="34"/>
      <c r="E141" s="34"/>
      <c r="F141" s="34"/>
      <c r="G141" s="34"/>
      <c r="H141" s="35" t="s">
        <v>139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6">
        <v>1</v>
      </c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>
        <v>0</v>
      </c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3">
        <v>40000</v>
      </c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</row>
    <row r="142" spans="1:105" s="7" customFormat="1" ht="15" customHeight="1" x14ac:dyDescent="0.2">
      <c r="A142" s="34" t="s">
        <v>19</v>
      </c>
      <c r="B142" s="34"/>
      <c r="C142" s="34"/>
      <c r="D142" s="34"/>
      <c r="E142" s="34"/>
      <c r="F142" s="34"/>
      <c r="G142" s="34"/>
      <c r="H142" s="35" t="s">
        <v>141</v>
      </c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6">
        <v>2</v>
      </c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>
        <v>1</v>
      </c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3">
        <v>0</v>
      </c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</row>
    <row r="143" spans="1:105" s="7" customFormat="1" ht="15" customHeight="1" x14ac:dyDescent="0.2">
      <c r="A143" s="34" t="s">
        <v>23</v>
      </c>
      <c r="B143" s="34"/>
      <c r="C143" s="34"/>
      <c r="D143" s="34"/>
      <c r="E143" s="34"/>
      <c r="F143" s="34"/>
      <c r="G143" s="34"/>
      <c r="H143" s="35" t="s">
        <v>142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6">
        <v>2</v>
      </c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>
        <v>1</v>
      </c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3">
        <v>4000</v>
      </c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</row>
    <row r="144" spans="1:105" s="7" customFormat="1" ht="15" customHeight="1" x14ac:dyDescent="0.2">
      <c r="A144" s="34" t="s">
        <v>120</v>
      </c>
      <c r="B144" s="34"/>
      <c r="C144" s="34"/>
      <c r="D144" s="34"/>
      <c r="E144" s="34"/>
      <c r="F144" s="34"/>
      <c r="G144" s="34"/>
      <c r="H144" s="35" t="s">
        <v>143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6">
        <v>2</v>
      </c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>
        <v>12</v>
      </c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3">
        <v>0</v>
      </c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</row>
    <row r="145" spans="1:105" s="7" customFormat="1" ht="15" customHeight="1" x14ac:dyDescent="0.2">
      <c r="A145" s="34" t="s">
        <v>148</v>
      </c>
      <c r="B145" s="34"/>
      <c r="C145" s="34"/>
      <c r="D145" s="34"/>
      <c r="E145" s="34"/>
      <c r="F145" s="34"/>
      <c r="G145" s="34"/>
      <c r="H145" s="35" t="s">
        <v>140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6">
        <v>2</v>
      </c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>
        <v>12</v>
      </c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3">
        <v>120000</v>
      </c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</row>
    <row r="146" spans="1:105" s="7" customFormat="1" ht="15" customHeight="1" x14ac:dyDescent="0.2">
      <c r="A146" s="34" t="s">
        <v>149</v>
      </c>
      <c r="B146" s="34"/>
      <c r="C146" s="34"/>
      <c r="D146" s="34"/>
      <c r="E146" s="34"/>
      <c r="F146" s="34"/>
      <c r="G146" s="34"/>
      <c r="H146" s="35" t="s">
        <v>147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6">
        <v>1</v>
      </c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>
        <v>12</v>
      </c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3">
        <v>5000</v>
      </c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</row>
    <row r="147" spans="1:105" s="7" customFormat="1" ht="15" customHeight="1" x14ac:dyDescent="0.2">
      <c r="A147" s="34" t="s">
        <v>153</v>
      </c>
      <c r="B147" s="34"/>
      <c r="C147" s="34"/>
      <c r="D147" s="34"/>
      <c r="E147" s="34"/>
      <c r="F147" s="34"/>
      <c r="G147" s="34"/>
      <c r="H147" s="35" t="s">
        <v>154</v>
      </c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6">
        <v>1</v>
      </c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>
        <v>1</v>
      </c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3">
        <v>3000</v>
      </c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</row>
    <row r="148" spans="1:105" s="7" customFormat="1" ht="15" customHeight="1" x14ac:dyDescent="0.2">
      <c r="A148" s="34"/>
      <c r="B148" s="34"/>
      <c r="C148" s="34"/>
      <c r="D148" s="34"/>
      <c r="E148" s="34"/>
      <c r="F148" s="34"/>
      <c r="G148" s="34"/>
      <c r="H148" s="52" t="s">
        <v>15</v>
      </c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3"/>
      <c r="BD148" s="36" t="s">
        <v>16</v>
      </c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 t="s">
        <v>16</v>
      </c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3">
        <f>SUM(CJ140:DA147)</f>
        <v>172000</v>
      </c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</row>
    <row r="149" spans="1:105" s="2" customFormat="1" ht="12" customHeight="1" x14ac:dyDescent="0.25"/>
    <row r="150" spans="1:105" s="4" customFormat="1" ht="14.25" x14ac:dyDescent="0.2">
      <c r="A150" s="40" t="s">
        <v>93</v>
      </c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</row>
    <row r="151" spans="1:105" s="2" customFormat="1" ht="10.5" customHeight="1" x14ac:dyDescent="0.25"/>
    <row r="152" spans="1:105" s="2" customFormat="1" ht="30" customHeight="1" x14ac:dyDescent="0.25">
      <c r="A152" s="41" t="s">
        <v>4</v>
      </c>
      <c r="B152" s="42"/>
      <c r="C152" s="42"/>
      <c r="D152" s="42"/>
      <c r="E152" s="42"/>
      <c r="F152" s="42"/>
      <c r="G152" s="43"/>
      <c r="H152" s="41" t="s">
        <v>64</v>
      </c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3"/>
      <c r="BT152" s="41" t="s">
        <v>94</v>
      </c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3"/>
      <c r="CJ152" s="41" t="s">
        <v>95</v>
      </c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3"/>
    </row>
    <row r="153" spans="1:105" x14ac:dyDescent="0.2">
      <c r="A153" s="47">
        <v>1</v>
      </c>
      <c r="B153" s="47"/>
      <c r="C153" s="47"/>
      <c r="D153" s="47"/>
      <c r="E153" s="47"/>
      <c r="F153" s="47"/>
      <c r="G153" s="47"/>
      <c r="H153" s="47">
        <v>2</v>
      </c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>
        <v>3</v>
      </c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>
        <v>4</v>
      </c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</row>
    <row r="154" spans="1:105" s="2" customFormat="1" ht="15" customHeight="1" x14ac:dyDescent="0.25">
      <c r="A154" s="34" t="s">
        <v>17</v>
      </c>
      <c r="B154" s="34"/>
      <c r="C154" s="34"/>
      <c r="D154" s="34"/>
      <c r="E154" s="34"/>
      <c r="F154" s="34"/>
      <c r="G154" s="34"/>
      <c r="H154" s="44" t="s">
        <v>127</v>
      </c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6"/>
      <c r="BT154" s="36">
        <v>1</v>
      </c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3">
        <v>84000</v>
      </c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</row>
    <row r="155" spans="1:105" s="2" customFormat="1" ht="15" customHeight="1" x14ac:dyDescent="0.25">
      <c r="A155" s="34" t="s">
        <v>18</v>
      </c>
      <c r="B155" s="34"/>
      <c r="C155" s="34"/>
      <c r="D155" s="34"/>
      <c r="E155" s="34"/>
      <c r="F155" s="34"/>
      <c r="G155" s="34"/>
      <c r="H155" s="44" t="s">
        <v>128</v>
      </c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6"/>
      <c r="BT155" s="36">
        <v>1</v>
      </c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3">
        <v>17900</v>
      </c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</row>
    <row r="156" spans="1:105" s="2" customFormat="1" ht="15" customHeight="1" x14ac:dyDescent="0.25">
      <c r="A156" s="34" t="s">
        <v>19</v>
      </c>
      <c r="B156" s="34"/>
      <c r="C156" s="34"/>
      <c r="D156" s="34"/>
      <c r="E156" s="34"/>
      <c r="F156" s="34"/>
      <c r="G156" s="34"/>
      <c r="H156" s="44" t="s">
        <v>145</v>
      </c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6"/>
      <c r="BT156" s="36">
        <v>1</v>
      </c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3">
        <v>5000</v>
      </c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</row>
    <row r="157" spans="1:105" s="2" customFormat="1" ht="15" customHeight="1" x14ac:dyDescent="0.25">
      <c r="A157" s="34" t="s">
        <v>23</v>
      </c>
      <c r="B157" s="34"/>
      <c r="C157" s="34"/>
      <c r="D157" s="34"/>
      <c r="E157" s="34"/>
      <c r="F157" s="34"/>
      <c r="G157" s="34"/>
      <c r="H157" s="44" t="s">
        <v>129</v>
      </c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6"/>
      <c r="BT157" s="36">
        <v>1</v>
      </c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3">
        <v>102000</v>
      </c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</row>
    <row r="158" spans="1:105" s="2" customFormat="1" ht="15" customHeight="1" x14ac:dyDescent="0.25">
      <c r="A158" s="34" t="s">
        <v>120</v>
      </c>
      <c r="B158" s="34"/>
      <c r="C158" s="34"/>
      <c r="D158" s="34"/>
      <c r="E158" s="34"/>
      <c r="F158" s="34"/>
      <c r="G158" s="34"/>
      <c r="H158" s="44" t="s">
        <v>150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6"/>
      <c r="BT158" s="36">
        <v>1</v>
      </c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3">
        <v>0</v>
      </c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</row>
    <row r="159" spans="1:105" s="2" customFormat="1" ht="15" customHeight="1" x14ac:dyDescent="0.25">
      <c r="A159" s="34" t="s">
        <v>148</v>
      </c>
      <c r="B159" s="34"/>
      <c r="C159" s="34"/>
      <c r="D159" s="34"/>
      <c r="E159" s="34"/>
      <c r="F159" s="34"/>
      <c r="G159" s="34"/>
      <c r="H159" s="44" t="s">
        <v>151</v>
      </c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6"/>
      <c r="BT159" s="36">
        <v>1</v>
      </c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3">
        <v>0</v>
      </c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</row>
    <row r="160" spans="1:105" s="2" customFormat="1" ht="15" customHeight="1" x14ac:dyDescent="0.25">
      <c r="A160" s="34" t="s">
        <v>149</v>
      </c>
      <c r="B160" s="34"/>
      <c r="C160" s="34"/>
      <c r="D160" s="34"/>
      <c r="E160" s="34"/>
      <c r="F160" s="34"/>
      <c r="G160" s="34"/>
      <c r="H160" s="44" t="s">
        <v>154</v>
      </c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6"/>
      <c r="BT160" s="36">
        <v>1</v>
      </c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3">
        <v>0</v>
      </c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</row>
    <row r="161" spans="1:161" s="2" customFormat="1" ht="15" customHeight="1" x14ac:dyDescent="0.25">
      <c r="A161" s="34" t="s">
        <v>153</v>
      </c>
      <c r="B161" s="34"/>
      <c r="C161" s="34"/>
      <c r="D161" s="34"/>
      <c r="E161" s="34"/>
      <c r="F161" s="34"/>
      <c r="G161" s="34"/>
      <c r="H161" s="44" t="s">
        <v>152</v>
      </c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6"/>
      <c r="BT161" s="36">
        <v>1</v>
      </c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3">
        <v>2000</v>
      </c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</row>
    <row r="162" spans="1:161" s="2" customFormat="1" ht="15" customHeight="1" x14ac:dyDescent="0.25">
      <c r="A162" s="34" t="s">
        <v>174</v>
      </c>
      <c r="B162" s="34"/>
      <c r="C162" s="34"/>
      <c r="D162" s="34"/>
      <c r="E162" s="34"/>
      <c r="F162" s="34"/>
      <c r="G162" s="34"/>
      <c r="H162" s="44" t="s">
        <v>177</v>
      </c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6"/>
      <c r="BT162" s="36">
        <v>1</v>
      </c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3">
        <v>166000</v>
      </c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</row>
    <row r="163" spans="1:161" s="2" customFormat="1" ht="15" customHeight="1" x14ac:dyDescent="0.25">
      <c r="A163" s="34" t="s">
        <v>176</v>
      </c>
      <c r="B163" s="34"/>
      <c r="C163" s="34"/>
      <c r="D163" s="34"/>
      <c r="E163" s="34"/>
      <c r="F163" s="34"/>
      <c r="G163" s="34"/>
      <c r="H163" s="44" t="s">
        <v>175</v>
      </c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6"/>
      <c r="BT163" s="36">
        <v>1</v>
      </c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3">
        <v>0</v>
      </c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</row>
    <row r="164" spans="1:161" s="2" customFormat="1" ht="15" customHeight="1" x14ac:dyDescent="0.25">
      <c r="A164" s="34"/>
      <c r="B164" s="34"/>
      <c r="C164" s="34"/>
      <c r="D164" s="34"/>
      <c r="E164" s="34"/>
      <c r="F164" s="34"/>
      <c r="G164" s="34"/>
      <c r="H164" s="48" t="s">
        <v>15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50"/>
      <c r="BT164" s="36" t="s">
        <v>16</v>
      </c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3">
        <f>SUM(CJ154:DA163)</f>
        <v>376900</v>
      </c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</row>
    <row r="165" spans="1:161" s="2" customFormat="1" ht="12" customHeight="1" x14ac:dyDescent="0.25"/>
    <row r="166" spans="1:161" s="4" customFormat="1" ht="28.5" customHeight="1" x14ac:dyDescent="0.2">
      <c r="A166" s="56" t="s">
        <v>96</v>
      </c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  <c r="BL166" s="56"/>
      <c r="BM166" s="56"/>
      <c r="BN166" s="56"/>
      <c r="BO166" s="56"/>
      <c r="BP166" s="56"/>
      <c r="BQ166" s="56"/>
      <c r="BR166" s="56"/>
      <c r="BS166" s="56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56"/>
      <c r="CE166" s="56"/>
      <c r="CF166" s="56"/>
      <c r="CG166" s="56"/>
      <c r="CH166" s="56"/>
      <c r="CI166" s="56"/>
      <c r="CJ166" s="56"/>
      <c r="CK166" s="56"/>
      <c r="CL166" s="56"/>
      <c r="CM166" s="56"/>
      <c r="CN166" s="56"/>
      <c r="CO166" s="56"/>
      <c r="CP166" s="56"/>
      <c r="CQ166" s="56"/>
      <c r="CR166" s="56"/>
      <c r="CS166" s="56"/>
      <c r="CT166" s="56"/>
      <c r="CU166" s="56"/>
      <c r="CV166" s="56"/>
      <c r="CW166" s="56"/>
      <c r="CX166" s="56"/>
      <c r="CY166" s="56"/>
      <c r="CZ166" s="56"/>
      <c r="DA166" s="56"/>
    </row>
    <row r="167" spans="1:161" s="2" customFormat="1" ht="10.5" customHeight="1" x14ac:dyDescent="0.25"/>
    <row r="168" spans="1:161" s="5" customFormat="1" ht="30" customHeight="1" x14ac:dyDescent="0.2">
      <c r="A168" s="41" t="s">
        <v>4</v>
      </c>
      <c r="B168" s="42"/>
      <c r="C168" s="42"/>
      <c r="D168" s="42"/>
      <c r="E168" s="42"/>
      <c r="F168" s="42"/>
      <c r="G168" s="43"/>
      <c r="H168" s="41" t="s">
        <v>64</v>
      </c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3"/>
      <c r="BD168" s="41" t="s">
        <v>86</v>
      </c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3"/>
      <c r="BT168" s="41" t="s">
        <v>97</v>
      </c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3"/>
      <c r="CJ168" s="41" t="s">
        <v>98</v>
      </c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3"/>
    </row>
    <row r="169" spans="1:161" s="6" customFormat="1" x14ac:dyDescent="0.2">
      <c r="A169" s="47"/>
      <c r="B169" s="47"/>
      <c r="C169" s="47"/>
      <c r="D169" s="47"/>
      <c r="E169" s="47"/>
      <c r="F169" s="47"/>
      <c r="G169" s="47"/>
      <c r="H169" s="47">
        <v>1</v>
      </c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>
        <v>2</v>
      </c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>
        <v>3</v>
      </c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>
        <v>4</v>
      </c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</row>
    <row r="170" spans="1:161" s="7" customFormat="1" ht="15" customHeight="1" x14ac:dyDescent="0.2">
      <c r="A170" s="34" t="s">
        <v>17</v>
      </c>
      <c r="B170" s="34"/>
      <c r="C170" s="34"/>
      <c r="D170" s="34"/>
      <c r="E170" s="34"/>
      <c r="F170" s="34"/>
      <c r="G170" s="34"/>
      <c r="H170" s="35" t="s">
        <v>130</v>
      </c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6">
        <v>483</v>
      </c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>
        <v>1500</v>
      </c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3">
        <f>724700</f>
        <v>724700</v>
      </c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</row>
    <row r="171" spans="1:161" s="7" customFormat="1" ht="15" customHeight="1" x14ac:dyDescent="0.2">
      <c r="A171" s="34" t="s">
        <v>18</v>
      </c>
      <c r="B171" s="34"/>
      <c r="C171" s="34"/>
      <c r="D171" s="34"/>
      <c r="E171" s="34"/>
      <c r="F171" s="34"/>
      <c r="G171" s="34"/>
      <c r="H171" s="35" t="s">
        <v>131</v>
      </c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6">
        <v>1180</v>
      </c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>
        <v>55</v>
      </c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3">
        <v>65300</v>
      </c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</row>
    <row r="172" spans="1:161" s="7" customFormat="1" ht="15" customHeight="1" x14ac:dyDescent="0.2">
      <c r="A172" s="34" t="s">
        <v>19</v>
      </c>
      <c r="B172" s="34"/>
      <c r="C172" s="34"/>
      <c r="D172" s="34"/>
      <c r="E172" s="34"/>
      <c r="F172" s="34"/>
      <c r="G172" s="34"/>
      <c r="H172" s="35" t="s">
        <v>132</v>
      </c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</row>
    <row r="173" spans="1:161" s="7" customFormat="1" ht="15" customHeight="1" x14ac:dyDescent="0.2">
      <c r="A173" s="34" t="s">
        <v>23</v>
      </c>
      <c r="B173" s="34"/>
      <c r="C173" s="34"/>
      <c r="D173" s="34"/>
      <c r="E173" s="34"/>
      <c r="F173" s="34"/>
      <c r="G173" s="34"/>
      <c r="H173" s="35" t="s">
        <v>137</v>
      </c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3">
        <v>5000</v>
      </c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</row>
    <row r="174" spans="1:161" s="7" customFormat="1" ht="15" customHeight="1" x14ac:dyDescent="0.2">
      <c r="A174" s="34"/>
      <c r="B174" s="34"/>
      <c r="C174" s="34"/>
      <c r="D174" s="34"/>
      <c r="E174" s="34"/>
      <c r="F174" s="34"/>
      <c r="G174" s="34"/>
      <c r="H174" s="52" t="s">
        <v>15</v>
      </c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3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 t="s">
        <v>16</v>
      </c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3">
        <f>CJ170+CJ171+CJ173</f>
        <v>795000</v>
      </c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</row>
    <row r="176" spans="1:161" s="4" customFormat="1" ht="24.75" customHeight="1" x14ac:dyDescent="0.2">
      <c r="A176" s="8" t="s">
        <v>133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54">
        <f>EO18+CJ27+CM54+CE78+CL107+CL126+CJ148+CJ164+CJ174+CJ67</f>
        <v>6242200</v>
      </c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</row>
    <row r="177" spans="1:105" ht="13.5" customHeight="1" x14ac:dyDescent="0.2">
      <c r="A177" s="37"/>
      <c r="B177" s="37"/>
      <c r="C177" s="37"/>
      <c r="D177" s="37"/>
      <c r="E177" s="37"/>
      <c r="F177" s="37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1:105" ht="13.5" customHeight="1" x14ac:dyDescent="0.2">
      <c r="A178" s="37"/>
      <c r="B178" s="37"/>
      <c r="C178" s="37"/>
      <c r="D178" s="37"/>
      <c r="E178" s="37"/>
      <c r="F178" s="37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05" ht="13.5" customHeight="1" x14ac:dyDescent="0.2">
      <c r="A179" s="37"/>
      <c r="B179" s="37"/>
      <c r="C179" s="37"/>
      <c r="D179" s="37"/>
      <c r="E179" s="37"/>
      <c r="F179" s="37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</sheetData>
  <mergeCells count="661">
    <mergeCell ref="A162:G162"/>
    <mergeCell ref="H161:BS161"/>
    <mergeCell ref="BT161:CI161"/>
    <mergeCell ref="CJ161:DA161"/>
    <mergeCell ref="H160:BS160"/>
    <mergeCell ref="BT160:CI160"/>
    <mergeCell ref="CJ160:DA160"/>
    <mergeCell ref="A145:G145"/>
    <mergeCell ref="H145:BC145"/>
    <mergeCell ref="BD145:BS145"/>
    <mergeCell ref="BT145:CI145"/>
    <mergeCell ref="CJ145:DA145"/>
    <mergeCell ref="A157:G157"/>
    <mergeCell ref="H157:BS157"/>
    <mergeCell ref="BT157:CI157"/>
    <mergeCell ref="CJ157:DA157"/>
    <mergeCell ref="A161:G161"/>
    <mergeCell ref="H162:BS162"/>
    <mergeCell ref="BT162:CI162"/>
    <mergeCell ref="CJ162:DA162"/>
    <mergeCell ref="A146:G146"/>
    <mergeCell ref="H146:BC146"/>
    <mergeCell ref="BD146:BS146"/>
    <mergeCell ref="BT146:CI146"/>
    <mergeCell ref="CJ172:DA172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05:G105"/>
    <mergeCell ref="H105:AO105"/>
    <mergeCell ref="A125:G125"/>
    <mergeCell ref="H125:AO125"/>
    <mergeCell ref="A172:G172"/>
    <mergeCell ref="H172:BC172"/>
    <mergeCell ref="BD172:BS172"/>
    <mergeCell ref="BT172:CI172"/>
    <mergeCell ref="BD169:BS169"/>
    <mergeCell ref="BT169:CI169"/>
    <mergeCell ref="BT171:CI171"/>
    <mergeCell ref="A163:G163"/>
    <mergeCell ref="A123:G123"/>
    <mergeCell ref="H123:AO123"/>
    <mergeCell ref="AP123:BE123"/>
    <mergeCell ref="BF123:BU123"/>
    <mergeCell ref="BV123:CK123"/>
    <mergeCell ref="A106:G106"/>
    <mergeCell ref="H106:AO106"/>
    <mergeCell ref="A155:G155"/>
    <mergeCell ref="H155:BS155"/>
    <mergeCell ref="BT155:CI155"/>
    <mergeCell ref="BD168:BS168"/>
    <mergeCell ref="BT168:CI168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5:DA155"/>
    <mergeCell ref="H168:BC168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5:G75"/>
    <mergeCell ref="H75:BC75"/>
    <mergeCell ref="BD75:BS75"/>
    <mergeCell ref="BT75:CD75"/>
    <mergeCell ref="CE75:DA75"/>
    <mergeCell ref="CJ169:DA169"/>
    <mergeCell ref="A166:DA166"/>
    <mergeCell ref="A168:G168"/>
    <mergeCell ref="A169:G169"/>
    <mergeCell ref="H169:BC169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160:G160"/>
    <mergeCell ref="AV1:FE1"/>
    <mergeCell ref="A20:DZ20"/>
    <mergeCell ref="A174:G174"/>
    <mergeCell ref="H174:BC174"/>
    <mergeCell ref="BD174:BS174"/>
    <mergeCell ref="BT174:CI174"/>
    <mergeCell ref="CJ174:DA174"/>
    <mergeCell ref="A171:G171"/>
    <mergeCell ref="H171:BC171"/>
    <mergeCell ref="BD171:BS171"/>
    <mergeCell ref="CJ171:DA171"/>
    <mergeCell ref="A170:G170"/>
    <mergeCell ref="H170:BC170"/>
    <mergeCell ref="BD170:BS170"/>
    <mergeCell ref="BT170:CI170"/>
    <mergeCell ref="CJ170:DA170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148:G148"/>
    <mergeCell ref="H148:BC148"/>
    <mergeCell ref="BD148:BS148"/>
    <mergeCell ref="BT148:CI148"/>
    <mergeCell ref="CJ148:DA148"/>
    <mergeCell ref="A147:G147"/>
    <mergeCell ref="H147:BC147"/>
    <mergeCell ref="BD147:BS147"/>
    <mergeCell ref="BT147:CI147"/>
    <mergeCell ref="CJ147:DA147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3:DA173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6:CL176"/>
    <mergeCell ref="A173:G173"/>
    <mergeCell ref="CJ22:DA22"/>
    <mergeCell ref="CJ33:DA33"/>
    <mergeCell ref="A32:F32"/>
    <mergeCell ref="G32:AD32"/>
    <mergeCell ref="AE32:AY32"/>
    <mergeCell ref="AZ32:BQ32"/>
    <mergeCell ref="BR32:CI32"/>
    <mergeCell ref="H173:BC173"/>
    <mergeCell ref="BD173:BS173"/>
    <mergeCell ref="BT173:CI173"/>
    <mergeCell ref="AE22:BC22"/>
    <mergeCell ref="BD22:BS22"/>
    <mergeCell ref="BT22:CI22"/>
    <mergeCell ref="AO15:BE15"/>
    <mergeCell ref="BF15:BW15"/>
    <mergeCell ref="A179:F179"/>
    <mergeCell ref="G179:BV179"/>
    <mergeCell ref="BW179:CL179"/>
    <mergeCell ref="BW177:CL177"/>
    <mergeCell ref="A177:F177"/>
    <mergeCell ref="G177:BV177"/>
    <mergeCell ref="A153:G153"/>
    <mergeCell ref="H153:BS153"/>
    <mergeCell ref="BT153:CI153"/>
    <mergeCell ref="CJ153:DA153"/>
    <mergeCell ref="CJ168:DA168"/>
    <mergeCell ref="H163:BS163"/>
    <mergeCell ref="BT163:CI163"/>
    <mergeCell ref="CJ163:DA163"/>
    <mergeCell ref="A164:G164"/>
    <mergeCell ref="H164:BS164"/>
    <mergeCell ref="BT164:CI164"/>
    <mergeCell ref="CJ164:DA164"/>
    <mergeCell ref="A154:G154"/>
    <mergeCell ref="H154:BS154"/>
    <mergeCell ref="BT154:CI154"/>
    <mergeCell ref="CJ154:DA154"/>
    <mergeCell ref="A156:G156"/>
    <mergeCell ref="H156:BS156"/>
    <mergeCell ref="CJ146:DA146"/>
    <mergeCell ref="A144:G144"/>
    <mergeCell ref="H144:BC144"/>
    <mergeCell ref="BD144:BS144"/>
    <mergeCell ref="BT144:CI144"/>
    <mergeCell ref="CJ144:DA144"/>
    <mergeCell ref="A178:F178"/>
    <mergeCell ref="G178:BV178"/>
    <mergeCell ref="BW178:CL178"/>
    <mergeCell ref="A150:DA150"/>
    <mergeCell ref="A152:G152"/>
    <mergeCell ref="H152:BS152"/>
    <mergeCell ref="BT152:CI152"/>
    <mergeCell ref="CJ152:DA152"/>
    <mergeCell ref="BT156:CI156"/>
    <mergeCell ref="CJ156:DA156"/>
    <mergeCell ref="A158:G158"/>
    <mergeCell ref="H158:BS158"/>
    <mergeCell ref="BT158:CI158"/>
    <mergeCell ref="CJ158:DA158"/>
    <mergeCell ref="A159:G159"/>
    <mergeCell ref="H159:BS159"/>
    <mergeCell ref="BT159:CI159"/>
    <mergeCell ref="CJ159:DA15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64" zoomScaleNormal="100" zoomScaleSheetLayoutView="100" workbookViewId="0">
      <selection activeCell="CJ102" sqref="CJ102:DA102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0" t="s">
        <v>134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1" t="s">
        <v>4</v>
      </c>
      <c r="B6" s="42"/>
      <c r="C6" s="42"/>
      <c r="D6" s="42"/>
      <c r="E6" s="42"/>
      <c r="F6" s="43"/>
      <c r="G6" s="41" t="s">
        <v>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  <c r="Y6" s="41" t="s">
        <v>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41" t="s">
        <v>8</v>
      </c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3"/>
      <c r="DY6" s="41" t="s">
        <v>103</v>
      </c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3"/>
      <c r="EO6" s="41" t="s">
        <v>9</v>
      </c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3"/>
    </row>
    <row r="7" spans="1:161" s="5" customFormat="1" ht="13.5" customHeight="1" x14ac:dyDescent="0.2">
      <c r="A7" s="63"/>
      <c r="B7" s="64"/>
      <c r="C7" s="64"/>
      <c r="D7" s="64"/>
      <c r="E7" s="64"/>
      <c r="F7" s="65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  <c r="Y7" s="63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  <c r="AO7" s="41" t="s">
        <v>10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63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5"/>
      <c r="DY7" s="63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5"/>
      <c r="EO7" s="63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5"/>
    </row>
    <row r="8" spans="1:161" s="5" customFormat="1" ht="39.75" customHeight="1" x14ac:dyDescent="0.2">
      <c r="A8" s="57"/>
      <c r="B8" s="58"/>
      <c r="C8" s="58"/>
      <c r="D8" s="58"/>
      <c r="E8" s="58"/>
      <c r="F8" s="59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7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66" t="s">
        <v>12</v>
      </c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 t="s">
        <v>13</v>
      </c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 t="s">
        <v>14</v>
      </c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57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9"/>
      <c r="DY8" s="57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9"/>
      <c r="EO8" s="57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9"/>
    </row>
    <row r="9" spans="1:161" s="6" customFormat="1" x14ac:dyDescent="0.2">
      <c r="A9" s="47">
        <v>1</v>
      </c>
      <c r="B9" s="47"/>
      <c r="C9" s="47"/>
      <c r="D9" s="47"/>
      <c r="E9" s="47"/>
      <c r="F9" s="47"/>
      <c r="G9" s="47">
        <v>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>
        <v>3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>
        <v>4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>
        <v>5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>
        <v>6</v>
      </c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>
        <v>7</v>
      </c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>
        <v>8</v>
      </c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>
        <v>9</v>
      </c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>
        <v>10</v>
      </c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</row>
    <row r="10" spans="1:161" s="7" customFormat="1" ht="15" customHeight="1" x14ac:dyDescent="0.2">
      <c r="A10" s="60" t="s">
        <v>104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2"/>
    </row>
    <row r="11" spans="1:161" s="7" customFormat="1" ht="15" customHeight="1" x14ac:dyDescent="0.2">
      <c r="A11" s="34" t="s">
        <v>17</v>
      </c>
      <c r="B11" s="34"/>
      <c r="C11" s="34"/>
      <c r="D11" s="34"/>
      <c r="E11" s="34"/>
      <c r="F11" s="34"/>
      <c r="G11" s="35" t="s">
        <v>20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</row>
    <row r="12" spans="1:161" s="7" customFormat="1" ht="15" customHeight="1" x14ac:dyDescent="0.2">
      <c r="A12" s="34" t="s">
        <v>18</v>
      </c>
      <c r="B12" s="34"/>
      <c r="C12" s="34"/>
      <c r="D12" s="34"/>
      <c r="E12" s="34"/>
      <c r="F12" s="34"/>
      <c r="G12" s="35" t="s">
        <v>21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>
        <v>2.5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>
        <f>BF12+CQ12</f>
        <v>11398</v>
      </c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>
        <v>6625</v>
      </c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>
        <v>4773</v>
      </c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>
        <v>1.7</v>
      </c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3">
        <f>AO12*Y12*DY12*12</f>
        <v>581298</v>
      </c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</row>
    <row r="13" spans="1:161" s="7" customFormat="1" ht="27.75" customHeight="1" x14ac:dyDescent="0.2">
      <c r="A13" s="34" t="s">
        <v>19</v>
      </c>
      <c r="B13" s="34"/>
      <c r="C13" s="34"/>
      <c r="D13" s="34"/>
      <c r="E13" s="34"/>
      <c r="F13" s="34"/>
      <c r="G13" s="35" t="s">
        <v>22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>
        <v>1.5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>
        <f>BF13+CQ13</f>
        <v>22432</v>
      </c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>
        <v>8630</v>
      </c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>
        <v>13802</v>
      </c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>
        <v>1.7</v>
      </c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3">
        <f>AO13*Y13*DY13*12-17.2</f>
        <v>686402</v>
      </c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7" customFormat="1" ht="24" customHeight="1" x14ac:dyDescent="0.2">
      <c r="A14" s="34" t="s">
        <v>23</v>
      </c>
      <c r="B14" s="34"/>
      <c r="C14" s="34"/>
      <c r="D14" s="34"/>
      <c r="E14" s="34"/>
      <c r="F14" s="34"/>
      <c r="G14" s="35" t="s">
        <v>24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</row>
    <row r="15" spans="1:161" s="7" customFormat="1" ht="15" customHeight="1" x14ac:dyDescent="0.2">
      <c r="A15" s="51" t="s">
        <v>106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3"/>
      <c r="Y15" s="36" t="s">
        <v>16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 t="s">
        <v>16</v>
      </c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 t="s">
        <v>16</v>
      </c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 t="s">
        <v>16</v>
      </c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 t="s">
        <v>16</v>
      </c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 t="s">
        <v>16</v>
      </c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3">
        <f>EO12+EO13+EO14</f>
        <v>1267700</v>
      </c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</row>
    <row r="16" spans="1:161" s="7" customFormat="1" ht="15" customHeight="1" x14ac:dyDescent="0.2">
      <c r="A16" s="60" t="s">
        <v>105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2"/>
    </row>
    <row r="17" spans="1:161" s="7" customFormat="1" ht="15" customHeight="1" x14ac:dyDescent="0.2">
      <c r="A17" s="34" t="s">
        <v>17</v>
      </c>
      <c r="B17" s="34"/>
      <c r="C17" s="34"/>
      <c r="D17" s="34"/>
      <c r="E17" s="34"/>
      <c r="F17" s="34"/>
      <c r="G17" s="35" t="s">
        <v>20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>
        <v>3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>
        <f>BF17+CQ17</f>
        <v>24519</v>
      </c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>
        <v>16735</v>
      </c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>
        <v>7784</v>
      </c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>
        <v>1.7</v>
      </c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3">
        <f>AO17*Y17*DY17*12-36.4</f>
        <v>1500526.4</v>
      </c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7" customFormat="1" ht="15" customHeight="1" x14ac:dyDescent="0.2">
      <c r="A18" s="34" t="s">
        <v>18</v>
      </c>
      <c r="B18" s="34"/>
      <c r="C18" s="34"/>
      <c r="D18" s="34"/>
      <c r="E18" s="34"/>
      <c r="F18" s="34"/>
      <c r="G18" s="35" t="s">
        <v>21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>
        <v>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>
        <f>BF18+CQ18</f>
        <v>13890</v>
      </c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>
        <v>8263</v>
      </c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>
        <v>5627</v>
      </c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>
        <v>1.7</v>
      </c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3">
        <f>AO18*Y18*DY18*12</f>
        <v>566712</v>
      </c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</row>
    <row r="19" spans="1:161" s="7" customFormat="1" ht="27.75" customHeight="1" x14ac:dyDescent="0.2">
      <c r="A19" s="34" t="s">
        <v>19</v>
      </c>
      <c r="B19" s="34"/>
      <c r="C19" s="34"/>
      <c r="D19" s="34"/>
      <c r="E19" s="34"/>
      <c r="F19" s="34"/>
      <c r="G19" s="35" t="s">
        <v>22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>
        <v>12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>
        <f>BF19+BX19+CQ19</f>
        <v>23047</v>
      </c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>
        <v>11257</v>
      </c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>
        <v>1896</v>
      </c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>
        <v>9894</v>
      </c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>
        <v>20</v>
      </c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>
        <v>1.7</v>
      </c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3">
        <f>Y19*AO19*12*1.7</f>
        <v>5641905.5999999996</v>
      </c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</row>
    <row r="20" spans="1:161" s="7" customFormat="1" ht="24" customHeight="1" x14ac:dyDescent="0.2">
      <c r="A20" s="34" t="s">
        <v>23</v>
      </c>
      <c r="B20" s="34"/>
      <c r="C20" s="34"/>
      <c r="D20" s="34"/>
      <c r="E20" s="34"/>
      <c r="F20" s="34"/>
      <c r="G20" s="35" t="s">
        <v>24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6">
        <v>1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>
        <f>BF20+CQ20</f>
        <v>13890</v>
      </c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>
        <v>8212</v>
      </c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>
        <v>5678</v>
      </c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>
        <v>1.7</v>
      </c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3">
        <f>AO20*DY20*12</f>
        <v>283356</v>
      </c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</row>
    <row r="21" spans="1:161" s="7" customFormat="1" ht="15" customHeight="1" x14ac:dyDescent="0.2">
      <c r="A21" s="51" t="s">
        <v>107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  <c r="Y21" s="36" t="s">
        <v>16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 t="s">
        <v>16</v>
      </c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 t="s">
        <v>16</v>
      </c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 t="s">
        <v>16</v>
      </c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 t="s">
        <v>16</v>
      </c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 t="s">
        <v>16</v>
      </c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3">
        <f>EO17+EO18+EO19+EO20</f>
        <v>7992500</v>
      </c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</row>
    <row r="22" spans="1:161" s="7" customFormat="1" ht="15" customHeight="1" x14ac:dyDescent="0.2">
      <c r="A22" s="51" t="s">
        <v>108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3"/>
      <c r="Y22" s="36" t="s">
        <v>16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 t="s">
        <v>16</v>
      </c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 t="s">
        <v>16</v>
      </c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 t="s">
        <v>16</v>
      </c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 t="s">
        <v>16</v>
      </c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 t="s">
        <v>16</v>
      </c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3">
        <f>EO21+EO15</f>
        <v>9260200</v>
      </c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</row>
    <row r="24" spans="1:161" s="4" customFormat="1" ht="14.25" x14ac:dyDescent="0.2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1" t="s">
        <v>4</v>
      </c>
      <c r="B26" s="42"/>
      <c r="C26" s="42"/>
      <c r="D26" s="42"/>
      <c r="E26" s="42"/>
      <c r="F26" s="43"/>
      <c r="G26" s="41" t="s">
        <v>26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3"/>
      <c r="AE26" s="41" t="s">
        <v>27</v>
      </c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3"/>
      <c r="BD26" s="41" t="s">
        <v>28</v>
      </c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3"/>
      <c r="BT26" s="41" t="s">
        <v>29</v>
      </c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3"/>
      <c r="CJ26" s="41" t="s">
        <v>30</v>
      </c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3"/>
    </row>
    <row r="27" spans="1:161" s="6" customFormat="1" x14ac:dyDescent="0.2">
      <c r="A27" s="47">
        <v>1</v>
      </c>
      <c r="B27" s="47"/>
      <c r="C27" s="47"/>
      <c r="D27" s="47"/>
      <c r="E27" s="47"/>
      <c r="F27" s="47"/>
      <c r="G27" s="47">
        <v>2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>
        <v>3</v>
      </c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>
        <v>4</v>
      </c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>
        <v>5</v>
      </c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>
        <v>6</v>
      </c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</row>
    <row r="28" spans="1:161" s="7" customFormat="1" ht="15" customHeight="1" x14ac:dyDescent="0.2">
      <c r="A28" s="34" t="s">
        <v>17</v>
      </c>
      <c r="B28" s="34"/>
      <c r="C28" s="34"/>
      <c r="D28" s="34"/>
      <c r="E28" s="34"/>
      <c r="F28" s="34"/>
      <c r="G28" s="35" t="s">
        <v>109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6">
        <v>1250</v>
      </c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>
        <v>2</v>
      </c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3">
        <v>2000</v>
      </c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</row>
    <row r="29" spans="1:161" s="7" customFormat="1" ht="15" customHeight="1" x14ac:dyDescent="0.2">
      <c r="A29" s="34" t="s">
        <v>18</v>
      </c>
      <c r="B29" s="34"/>
      <c r="C29" s="34"/>
      <c r="D29" s="34"/>
      <c r="E29" s="34"/>
      <c r="F29" s="34"/>
      <c r="G29" s="35" t="s">
        <v>111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</row>
    <row r="30" spans="1:161" s="7" customFormat="1" ht="15" customHeight="1" x14ac:dyDescent="0.2">
      <c r="A30" s="34" t="s">
        <v>19</v>
      </c>
      <c r="B30" s="34"/>
      <c r="C30" s="34"/>
      <c r="D30" s="34"/>
      <c r="E30" s="34"/>
      <c r="F30" s="34"/>
      <c r="G30" s="35" t="s">
        <v>110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6">
        <v>1500</v>
      </c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>
        <v>2</v>
      </c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3">
        <v>3000</v>
      </c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</row>
    <row r="31" spans="1:161" s="7" customFormat="1" ht="15" customHeight="1" x14ac:dyDescent="0.2">
      <c r="A31" s="34"/>
      <c r="B31" s="34"/>
      <c r="C31" s="34"/>
      <c r="D31" s="34"/>
      <c r="E31" s="34"/>
      <c r="F31" s="34"/>
      <c r="G31" s="52" t="s">
        <v>15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3"/>
      <c r="AE31" s="36" t="s">
        <v>16</v>
      </c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 t="s">
        <v>16</v>
      </c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 t="s">
        <v>16</v>
      </c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3">
        <f>CJ28+CJ30</f>
        <v>5000</v>
      </c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</row>
    <row r="32" spans="1:161" s="2" customFormat="1" ht="12" customHeight="1" x14ac:dyDescent="0.25"/>
    <row r="33" spans="1:105" s="4" customFormat="1" ht="14.25" x14ac:dyDescent="0.2">
      <c r="A33" s="40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1:105" s="2" customFormat="1" ht="10.5" customHeight="1" x14ac:dyDescent="0.25"/>
    <row r="35" spans="1:105" s="5" customFormat="1" ht="55.5" customHeight="1" x14ac:dyDescent="0.2">
      <c r="A35" s="41" t="s">
        <v>4</v>
      </c>
      <c r="B35" s="42"/>
      <c r="C35" s="42"/>
      <c r="D35" s="42"/>
      <c r="E35" s="42"/>
      <c r="F35" s="43"/>
      <c r="G35" s="41" t="s">
        <v>26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3"/>
      <c r="AE35" s="41" t="s">
        <v>32</v>
      </c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3"/>
      <c r="AZ35" s="41" t="s">
        <v>33</v>
      </c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3"/>
      <c r="BR35" s="41" t="s">
        <v>34</v>
      </c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3"/>
      <c r="CJ35" s="41" t="s">
        <v>30</v>
      </c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3"/>
    </row>
    <row r="36" spans="1:105" s="6" customFormat="1" x14ac:dyDescent="0.2">
      <c r="A36" s="47">
        <v>1</v>
      </c>
      <c r="B36" s="47"/>
      <c r="C36" s="47"/>
      <c r="D36" s="47"/>
      <c r="E36" s="47"/>
      <c r="F36" s="47"/>
      <c r="G36" s="47">
        <v>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>
        <v>3</v>
      </c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>
        <v>4</v>
      </c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>
        <v>5</v>
      </c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>
        <v>6</v>
      </c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</row>
    <row r="37" spans="1:105" s="7" customFormat="1" ht="15" customHeight="1" x14ac:dyDescent="0.2">
      <c r="A37" s="34"/>
      <c r="B37" s="34"/>
      <c r="C37" s="34"/>
      <c r="D37" s="34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</row>
    <row r="38" spans="1:105" s="7" customFormat="1" ht="15" customHeight="1" x14ac:dyDescent="0.2">
      <c r="A38" s="34"/>
      <c r="B38" s="34"/>
      <c r="C38" s="34"/>
      <c r="D38" s="34"/>
      <c r="E38" s="34"/>
      <c r="F38" s="34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</row>
    <row r="39" spans="1:105" s="7" customFormat="1" ht="15" customHeight="1" x14ac:dyDescent="0.2">
      <c r="A39" s="34"/>
      <c r="B39" s="34"/>
      <c r="C39" s="34"/>
      <c r="D39" s="34"/>
      <c r="E39" s="34"/>
      <c r="F39" s="34"/>
      <c r="G39" s="52" t="s">
        <v>15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3"/>
      <c r="AE39" s="36" t="s">
        <v>16</v>
      </c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 t="s">
        <v>16</v>
      </c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 t="s">
        <v>16</v>
      </c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56" t="s">
        <v>35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</row>
    <row r="44" spans="1:105" s="2" customFormat="1" ht="10.5" customHeight="1" x14ac:dyDescent="0.25"/>
    <row r="45" spans="1:105" s="2" customFormat="1" ht="55.5" customHeight="1" x14ac:dyDescent="0.25">
      <c r="A45" s="41" t="s">
        <v>4</v>
      </c>
      <c r="B45" s="42"/>
      <c r="C45" s="42"/>
      <c r="D45" s="42"/>
      <c r="E45" s="42"/>
      <c r="F45" s="43"/>
      <c r="G45" s="41" t="s">
        <v>36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3"/>
      <c r="BW45" s="41" t="s">
        <v>37</v>
      </c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3"/>
      <c r="CM45" s="41" t="s">
        <v>38</v>
      </c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70"/>
    </row>
    <row r="46" spans="1:105" x14ac:dyDescent="0.2">
      <c r="A46" s="47">
        <v>1</v>
      </c>
      <c r="B46" s="47"/>
      <c r="C46" s="47"/>
      <c r="D46" s="47"/>
      <c r="E46" s="47"/>
      <c r="F46" s="47"/>
      <c r="G46" s="47">
        <v>2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>
        <v>3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>
        <v>4</v>
      </c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</row>
    <row r="47" spans="1:105" s="2" customFormat="1" ht="21.75" customHeight="1" x14ac:dyDescent="0.25">
      <c r="A47" s="34" t="s">
        <v>17</v>
      </c>
      <c r="B47" s="34"/>
      <c r="C47" s="34"/>
      <c r="D47" s="34"/>
      <c r="E47" s="34"/>
      <c r="F47" s="34"/>
      <c r="G47" s="9"/>
      <c r="H47" s="45" t="s">
        <v>39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6"/>
      <c r="BW47" s="36" t="s">
        <v>16</v>
      </c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3">
        <f>CM48</f>
        <v>2037310</v>
      </c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</row>
    <row r="48" spans="1:105" x14ac:dyDescent="0.2">
      <c r="A48" s="73" t="s">
        <v>40</v>
      </c>
      <c r="B48" s="74"/>
      <c r="C48" s="74"/>
      <c r="D48" s="74"/>
      <c r="E48" s="74"/>
      <c r="F48" s="75"/>
      <c r="G48" s="10"/>
      <c r="H48" s="79" t="s">
        <v>11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80"/>
      <c r="BW48" s="81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3"/>
      <c r="CM48" s="87">
        <v>2037310</v>
      </c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9"/>
    </row>
    <row r="49" spans="1:105" x14ac:dyDescent="0.2">
      <c r="A49" s="76"/>
      <c r="B49" s="77"/>
      <c r="C49" s="77"/>
      <c r="D49" s="77"/>
      <c r="E49" s="77"/>
      <c r="F49" s="78"/>
      <c r="G49" s="11"/>
      <c r="H49" s="93" t="s">
        <v>41</v>
      </c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4"/>
      <c r="BW49" s="84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6"/>
      <c r="CM49" s="90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2"/>
    </row>
    <row r="50" spans="1:105" ht="13.5" customHeight="1" x14ac:dyDescent="0.2">
      <c r="A50" s="34" t="s">
        <v>42</v>
      </c>
      <c r="B50" s="34"/>
      <c r="C50" s="34"/>
      <c r="D50" s="34"/>
      <c r="E50" s="34"/>
      <c r="F50" s="34"/>
      <c r="G50" s="9"/>
      <c r="H50" s="71" t="s">
        <v>43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2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</row>
    <row r="51" spans="1:105" ht="26.25" customHeight="1" x14ac:dyDescent="0.2">
      <c r="A51" s="34" t="s">
        <v>44</v>
      </c>
      <c r="B51" s="34"/>
      <c r="C51" s="34"/>
      <c r="D51" s="34"/>
      <c r="E51" s="34"/>
      <c r="F51" s="34"/>
      <c r="G51" s="9"/>
      <c r="H51" s="71" t="s">
        <v>45</v>
      </c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2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</row>
    <row r="52" spans="1:105" ht="26.25" customHeight="1" x14ac:dyDescent="0.2">
      <c r="A52" s="34" t="s">
        <v>18</v>
      </c>
      <c r="B52" s="34"/>
      <c r="C52" s="34"/>
      <c r="D52" s="34"/>
      <c r="E52" s="34"/>
      <c r="F52" s="34"/>
      <c r="G52" s="9"/>
      <c r="H52" s="45" t="s">
        <v>46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6"/>
      <c r="BW52" s="36" t="s">
        <v>16</v>
      </c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3">
        <f>CM53+CM56</f>
        <v>287020</v>
      </c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</row>
    <row r="53" spans="1:105" x14ac:dyDescent="0.2">
      <c r="A53" s="73" t="s">
        <v>47</v>
      </c>
      <c r="B53" s="74"/>
      <c r="C53" s="74"/>
      <c r="D53" s="74"/>
      <c r="E53" s="74"/>
      <c r="F53" s="75"/>
      <c r="G53" s="10"/>
      <c r="H53" s="79" t="s">
        <v>11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80"/>
      <c r="BW53" s="81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3"/>
      <c r="CM53" s="87">
        <v>268500</v>
      </c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9"/>
    </row>
    <row r="54" spans="1:105" ht="25.5" customHeight="1" x14ac:dyDescent="0.2">
      <c r="A54" s="76"/>
      <c r="B54" s="77"/>
      <c r="C54" s="77"/>
      <c r="D54" s="77"/>
      <c r="E54" s="77"/>
      <c r="F54" s="78"/>
      <c r="G54" s="11"/>
      <c r="H54" s="93" t="s">
        <v>48</v>
      </c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4"/>
      <c r="BW54" s="84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6"/>
      <c r="CM54" s="90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2"/>
    </row>
    <row r="55" spans="1:105" ht="26.25" customHeight="1" x14ac:dyDescent="0.2">
      <c r="A55" s="34" t="s">
        <v>49</v>
      </c>
      <c r="B55" s="34"/>
      <c r="C55" s="34"/>
      <c r="D55" s="34"/>
      <c r="E55" s="34"/>
      <c r="F55" s="34"/>
      <c r="G55" s="9"/>
      <c r="H55" s="71" t="s">
        <v>50</v>
      </c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2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</row>
    <row r="56" spans="1:105" ht="27" customHeight="1" x14ac:dyDescent="0.2">
      <c r="A56" s="34" t="s">
        <v>51</v>
      </c>
      <c r="B56" s="34"/>
      <c r="C56" s="34"/>
      <c r="D56" s="34"/>
      <c r="E56" s="34"/>
      <c r="F56" s="34"/>
      <c r="G56" s="9"/>
      <c r="H56" s="71" t="s">
        <v>52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2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3">
        <v>18520</v>
      </c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</row>
    <row r="57" spans="1:105" ht="27" customHeight="1" x14ac:dyDescent="0.2">
      <c r="A57" s="34" t="s">
        <v>53</v>
      </c>
      <c r="B57" s="34"/>
      <c r="C57" s="34"/>
      <c r="D57" s="34"/>
      <c r="E57" s="34"/>
      <c r="F57" s="34"/>
      <c r="G57" s="9"/>
      <c r="H57" s="71" t="s">
        <v>54</v>
      </c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2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</row>
    <row r="58" spans="1:105" ht="27" customHeight="1" x14ac:dyDescent="0.2">
      <c r="A58" s="34" t="s">
        <v>55</v>
      </c>
      <c r="B58" s="34"/>
      <c r="C58" s="34"/>
      <c r="D58" s="34"/>
      <c r="E58" s="34"/>
      <c r="F58" s="34"/>
      <c r="G58" s="9"/>
      <c r="H58" s="71" t="s">
        <v>54</v>
      </c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2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</row>
    <row r="59" spans="1:105" ht="26.25" customHeight="1" x14ac:dyDescent="0.2">
      <c r="A59" s="34" t="s">
        <v>19</v>
      </c>
      <c r="B59" s="34"/>
      <c r="C59" s="34"/>
      <c r="D59" s="34"/>
      <c r="E59" s="34"/>
      <c r="F59" s="34"/>
      <c r="G59" s="9"/>
      <c r="H59" s="45" t="s">
        <v>56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3">
        <v>472270</v>
      </c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</row>
    <row r="60" spans="1:105" ht="13.5" customHeight="1" x14ac:dyDescent="0.2">
      <c r="A60" s="34"/>
      <c r="B60" s="34"/>
      <c r="C60" s="34"/>
      <c r="D60" s="34"/>
      <c r="E60" s="34"/>
      <c r="F60" s="34"/>
      <c r="G60" s="51" t="s">
        <v>15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3"/>
      <c r="BW60" s="36" t="s">
        <v>16</v>
      </c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3">
        <f>CM47+CM52+CM59</f>
        <v>2796600</v>
      </c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</row>
    <row r="61" spans="1:105" ht="13.5" customHeight="1" x14ac:dyDescent="0.2">
      <c r="A61" s="34"/>
      <c r="B61" s="34"/>
      <c r="C61" s="34"/>
      <c r="D61" s="34"/>
      <c r="E61" s="34"/>
      <c r="F61" s="34"/>
      <c r="G61" s="51" t="s">
        <v>11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3"/>
      <c r="BW61" s="36" t="s">
        <v>16</v>
      </c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</row>
    <row r="62" spans="1:105" ht="13.5" customHeight="1" x14ac:dyDescent="0.2">
      <c r="A62" s="34"/>
      <c r="B62" s="34"/>
      <c r="C62" s="34"/>
      <c r="D62" s="34"/>
      <c r="E62" s="34"/>
      <c r="F62" s="34"/>
      <c r="G62" s="51" t="s">
        <v>112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3"/>
      <c r="BW62" s="36" t="s">
        <v>16</v>
      </c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3">
        <v>382800</v>
      </c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</row>
    <row r="63" spans="1:105" ht="13.5" customHeight="1" x14ac:dyDescent="0.2">
      <c r="A63" s="34"/>
      <c r="B63" s="34"/>
      <c r="C63" s="34"/>
      <c r="D63" s="34"/>
      <c r="E63" s="34"/>
      <c r="F63" s="34"/>
      <c r="G63" s="51" t="s">
        <v>113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3"/>
      <c r="BW63" s="36" t="s">
        <v>16</v>
      </c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3">
        <v>2413800</v>
      </c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</row>
    <row r="64" spans="1:105" s="2" customFormat="1" ht="3.75" customHeight="1" x14ac:dyDescent="0.25"/>
    <row r="65" spans="1:105" s="12" customFormat="1" ht="48" customHeight="1" x14ac:dyDescent="0.2">
      <c r="A65" s="95" t="s">
        <v>57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</row>
    <row r="66" spans="1:105" s="2" customFormat="1" ht="12" customHeight="1" x14ac:dyDescent="0.25"/>
    <row r="67" spans="1:105" s="4" customFormat="1" ht="27" customHeight="1" x14ac:dyDescent="0.2">
      <c r="A67" s="56" t="s">
        <v>168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</row>
    <row r="68" spans="1:105" s="2" customFormat="1" ht="6" customHeight="1" x14ac:dyDescent="0.25"/>
    <row r="69" spans="1:105" s="5" customFormat="1" ht="45" customHeight="1" x14ac:dyDescent="0.2">
      <c r="A69" s="41" t="s">
        <v>4</v>
      </c>
      <c r="B69" s="42"/>
      <c r="C69" s="42"/>
      <c r="D69" s="42"/>
      <c r="E69" s="42"/>
      <c r="F69" s="42"/>
      <c r="G69" s="43"/>
      <c r="H69" s="41" t="s">
        <v>59</v>
      </c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3"/>
      <c r="BD69" s="41" t="s">
        <v>60</v>
      </c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3"/>
      <c r="BT69" s="41" t="s">
        <v>61</v>
      </c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3"/>
      <c r="CJ69" s="41" t="s">
        <v>62</v>
      </c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3"/>
    </row>
    <row r="70" spans="1:105" s="6" customFormat="1" x14ac:dyDescent="0.2">
      <c r="A70" s="47">
        <v>1</v>
      </c>
      <c r="B70" s="47"/>
      <c r="C70" s="47"/>
      <c r="D70" s="47"/>
      <c r="E70" s="47"/>
      <c r="F70" s="47"/>
      <c r="G70" s="47"/>
      <c r="H70" s="47">
        <v>2</v>
      </c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>
        <v>3</v>
      </c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>
        <v>4</v>
      </c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>
        <v>5</v>
      </c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</row>
    <row r="71" spans="1:105" s="7" customFormat="1" ht="42" customHeight="1" x14ac:dyDescent="0.2">
      <c r="A71" s="34" t="s">
        <v>17</v>
      </c>
      <c r="B71" s="34"/>
      <c r="C71" s="34"/>
      <c r="D71" s="34"/>
      <c r="E71" s="34"/>
      <c r="F71" s="34"/>
      <c r="G71" s="34"/>
      <c r="H71" s="35" t="s">
        <v>146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6">
        <v>0</v>
      </c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>
        <v>0</v>
      </c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>
        <v>0</v>
      </c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</row>
    <row r="72" spans="1:105" s="7" customFormat="1" ht="15" customHeight="1" x14ac:dyDescent="0.2">
      <c r="A72" s="34"/>
      <c r="B72" s="34"/>
      <c r="C72" s="34"/>
      <c r="D72" s="34"/>
      <c r="E72" s="34"/>
      <c r="F72" s="34"/>
      <c r="G72" s="34"/>
      <c r="H72" s="52" t="s">
        <v>15</v>
      </c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3"/>
      <c r="BD72" s="36" t="s">
        <v>16</v>
      </c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 t="s">
        <v>16</v>
      </c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>
        <v>0</v>
      </c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</row>
    <row r="73" spans="1:105" s="2" customFormat="1" ht="12" customHeight="1" x14ac:dyDescent="0.25"/>
    <row r="74" spans="1:105" s="4" customFormat="1" ht="14.25" x14ac:dyDescent="0.2">
      <c r="A74" s="40" t="s">
        <v>169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</row>
    <row r="75" spans="1:105" s="2" customFormat="1" ht="10.5" customHeight="1" x14ac:dyDescent="0.25"/>
    <row r="76" spans="1:105" s="4" customFormat="1" ht="14.25" x14ac:dyDescent="0.2">
      <c r="A76" s="40" t="s">
        <v>170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</row>
    <row r="77" spans="1:105" s="2" customFormat="1" ht="10.5" customHeight="1" x14ac:dyDescent="0.25"/>
    <row r="78" spans="1:105" s="5" customFormat="1" ht="45" customHeight="1" x14ac:dyDescent="0.2">
      <c r="A78" s="68" t="s">
        <v>4</v>
      </c>
      <c r="B78" s="69"/>
      <c r="C78" s="69"/>
      <c r="D78" s="69"/>
      <c r="E78" s="69"/>
      <c r="F78" s="69"/>
      <c r="G78" s="70"/>
      <c r="H78" s="68" t="s">
        <v>64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70"/>
      <c r="AP78" s="68" t="s">
        <v>72</v>
      </c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70"/>
      <c r="BF78" s="68" t="s">
        <v>73</v>
      </c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70"/>
      <c r="BV78" s="68" t="s">
        <v>74</v>
      </c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70"/>
      <c r="CL78" s="68" t="s">
        <v>30</v>
      </c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70"/>
    </row>
    <row r="79" spans="1:105" s="6" customFormat="1" x14ac:dyDescent="0.2">
      <c r="A79" s="47">
        <v>1</v>
      </c>
      <c r="B79" s="47"/>
      <c r="C79" s="47"/>
      <c r="D79" s="47"/>
      <c r="E79" s="47"/>
      <c r="F79" s="47"/>
      <c r="G79" s="47"/>
      <c r="H79" s="47">
        <v>2</v>
      </c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>
        <v>3</v>
      </c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>
        <v>4</v>
      </c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>
        <v>5</v>
      </c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>
        <v>6</v>
      </c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</row>
    <row r="80" spans="1:105" s="7" customFormat="1" ht="15" customHeight="1" x14ac:dyDescent="0.2">
      <c r="A80" s="34" t="s">
        <v>17</v>
      </c>
      <c r="B80" s="34"/>
      <c r="C80" s="34"/>
      <c r="D80" s="34"/>
      <c r="E80" s="34"/>
      <c r="F80" s="34"/>
      <c r="G80" s="34"/>
      <c r="H80" s="35" t="s">
        <v>116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6">
        <v>0</v>
      </c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>
        <v>0</v>
      </c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>
        <v>0</v>
      </c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3">
        <v>0</v>
      </c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</row>
    <row r="81" spans="1:105" s="7" customFormat="1" ht="15" customHeight="1" x14ac:dyDescent="0.2">
      <c r="A81" s="34" t="s">
        <v>18</v>
      </c>
      <c r="B81" s="34"/>
      <c r="C81" s="34"/>
      <c r="D81" s="34"/>
      <c r="E81" s="34"/>
      <c r="F81" s="34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</row>
    <row r="82" spans="1:105" s="7" customFormat="1" ht="15" customHeight="1" x14ac:dyDescent="0.2">
      <c r="A82" s="34"/>
      <c r="B82" s="34"/>
      <c r="C82" s="34"/>
      <c r="D82" s="34"/>
      <c r="E82" s="34"/>
      <c r="F82" s="34"/>
      <c r="G82" s="34"/>
      <c r="H82" s="97" t="s">
        <v>75</v>
      </c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9"/>
      <c r="AP82" s="36" t="s">
        <v>16</v>
      </c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 t="s">
        <v>16</v>
      </c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 t="s">
        <v>16</v>
      </c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3">
        <v>0</v>
      </c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0" t="s">
        <v>171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2" customFormat="1" ht="10.5" customHeight="1" x14ac:dyDescent="0.25"/>
    <row r="87" spans="1:105" s="2" customFormat="1" ht="30" customHeight="1" x14ac:dyDescent="0.25">
      <c r="A87" s="41" t="s">
        <v>4</v>
      </c>
      <c r="B87" s="42"/>
      <c r="C87" s="42"/>
      <c r="D87" s="42"/>
      <c r="E87" s="42"/>
      <c r="F87" s="42"/>
      <c r="G87" s="43"/>
      <c r="H87" s="41" t="s">
        <v>64</v>
      </c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3"/>
      <c r="BT87" s="41" t="s">
        <v>94</v>
      </c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3"/>
      <c r="CJ87" s="41" t="s">
        <v>95</v>
      </c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3"/>
    </row>
    <row r="88" spans="1:105" x14ac:dyDescent="0.2">
      <c r="A88" s="47">
        <v>1</v>
      </c>
      <c r="B88" s="47"/>
      <c r="C88" s="47"/>
      <c r="D88" s="47"/>
      <c r="E88" s="47"/>
      <c r="F88" s="47"/>
      <c r="G88" s="47"/>
      <c r="H88" s="47">
        <v>2</v>
      </c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>
        <v>3</v>
      </c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>
        <v>4</v>
      </c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</row>
    <row r="89" spans="1:105" s="2" customFormat="1" ht="15" customHeight="1" x14ac:dyDescent="0.25">
      <c r="A89" s="34" t="s">
        <v>17</v>
      </c>
      <c r="B89" s="34"/>
      <c r="C89" s="34"/>
      <c r="D89" s="34"/>
      <c r="E89" s="34"/>
      <c r="F89" s="34"/>
      <c r="G89" s="34"/>
      <c r="H89" s="44" t="s">
        <v>155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6"/>
      <c r="BT89" s="36">
        <v>1</v>
      </c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3">
        <v>0</v>
      </c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</row>
    <row r="90" spans="1:105" s="2" customFormat="1" ht="15" customHeight="1" x14ac:dyDescent="0.25">
      <c r="A90" s="34" t="s">
        <v>18</v>
      </c>
      <c r="B90" s="34"/>
      <c r="C90" s="34"/>
      <c r="D90" s="34"/>
      <c r="E90" s="34"/>
      <c r="F90" s="34"/>
      <c r="G90" s="34"/>
      <c r="H90" s="44" t="s">
        <v>156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6"/>
      <c r="BT90" s="36">
        <v>1</v>
      </c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3">
        <v>0</v>
      </c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</row>
    <row r="91" spans="1:105" s="2" customFormat="1" ht="15" customHeight="1" x14ac:dyDescent="0.25">
      <c r="A91" s="34" t="s">
        <v>19</v>
      </c>
      <c r="B91" s="34"/>
      <c r="C91" s="34"/>
      <c r="D91" s="34"/>
      <c r="E91" s="34"/>
      <c r="F91" s="34"/>
      <c r="G91" s="34"/>
      <c r="H91" s="44" t="s">
        <v>157</v>
      </c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6"/>
      <c r="BT91" s="36">
        <v>1</v>
      </c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3">
        <v>0</v>
      </c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</row>
    <row r="92" spans="1:105" s="2" customFormat="1" ht="15" customHeight="1" x14ac:dyDescent="0.25">
      <c r="A92" s="34" t="s">
        <v>23</v>
      </c>
      <c r="B92" s="34"/>
      <c r="C92" s="34"/>
      <c r="D92" s="34"/>
      <c r="E92" s="34"/>
      <c r="F92" s="34"/>
      <c r="G92" s="34"/>
      <c r="H92" s="44" t="s">
        <v>158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6"/>
      <c r="BT92" s="36">
        <v>1</v>
      </c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3">
        <v>0</v>
      </c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</row>
    <row r="93" spans="1:105" s="2" customFormat="1" ht="15" customHeight="1" x14ac:dyDescent="0.25">
      <c r="A93" s="34"/>
      <c r="B93" s="34"/>
      <c r="C93" s="34"/>
      <c r="D93" s="34"/>
      <c r="E93" s="34"/>
      <c r="F93" s="34"/>
      <c r="G93" s="34"/>
      <c r="H93" s="48" t="s">
        <v>15</v>
      </c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50"/>
      <c r="BT93" s="36" t="s">
        <v>16</v>
      </c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3">
        <f>CJ89+CJ90+CJ92+CJ91</f>
        <v>0</v>
      </c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</row>
    <row r="94" spans="1:105" s="2" customFormat="1" ht="12" customHeight="1" x14ac:dyDescent="0.25"/>
    <row r="95" spans="1:105" s="4" customFormat="1" ht="28.5" customHeight="1" x14ac:dyDescent="0.2">
      <c r="A95" s="56" t="s">
        <v>172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</row>
    <row r="96" spans="1:105" s="2" customFormat="1" ht="10.5" customHeight="1" x14ac:dyDescent="0.25"/>
    <row r="97" spans="1:161" s="5" customFormat="1" ht="30" customHeight="1" x14ac:dyDescent="0.2">
      <c r="A97" s="41" t="s">
        <v>4</v>
      </c>
      <c r="B97" s="42"/>
      <c r="C97" s="42"/>
      <c r="D97" s="42"/>
      <c r="E97" s="42"/>
      <c r="F97" s="42"/>
      <c r="G97" s="43"/>
      <c r="H97" s="41" t="s">
        <v>64</v>
      </c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3"/>
      <c r="BD97" s="41" t="s">
        <v>86</v>
      </c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3"/>
      <c r="BT97" s="41" t="s">
        <v>97</v>
      </c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3"/>
      <c r="CJ97" s="41" t="s">
        <v>98</v>
      </c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3"/>
    </row>
    <row r="98" spans="1:161" s="6" customFormat="1" x14ac:dyDescent="0.2">
      <c r="A98" s="47"/>
      <c r="B98" s="47"/>
      <c r="C98" s="47"/>
      <c r="D98" s="47"/>
      <c r="E98" s="47"/>
      <c r="F98" s="47"/>
      <c r="G98" s="47"/>
      <c r="H98" s="47">
        <v>1</v>
      </c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>
        <v>2</v>
      </c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>
        <v>3</v>
      </c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>
        <v>4</v>
      </c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</row>
    <row r="99" spans="1:161" s="7" customFormat="1" ht="15" customHeight="1" x14ac:dyDescent="0.2">
      <c r="A99" s="34" t="s">
        <v>17</v>
      </c>
      <c r="B99" s="34"/>
      <c r="C99" s="34"/>
      <c r="D99" s="34"/>
      <c r="E99" s="34"/>
      <c r="F99" s="34"/>
      <c r="G99" s="34"/>
      <c r="H99" s="35" t="s">
        <v>135</v>
      </c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3">
        <v>106000</v>
      </c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</row>
    <row r="100" spans="1:161" s="7" customFormat="1" ht="15" customHeight="1" x14ac:dyDescent="0.2">
      <c r="A100" s="34" t="s">
        <v>18</v>
      </c>
      <c r="B100" s="34"/>
      <c r="C100" s="34"/>
      <c r="D100" s="34"/>
      <c r="E100" s="34"/>
      <c r="F100" s="34"/>
      <c r="G100" s="34"/>
      <c r="H100" s="35" t="s">
        <v>136</v>
      </c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3">
        <v>0</v>
      </c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</row>
    <row r="101" spans="1:161" s="7" customFormat="1" ht="15" customHeight="1" x14ac:dyDescent="0.2">
      <c r="A101" s="34" t="s">
        <v>19</v>
      </c>
      <c r="B101" s="34"/>
      <c r="C101" s="34"/>
      <c r="D101" s="34"/>
      <c r="E101" s="34"/>
      <c r="F101" s="34"/>
      <c r="G101" s="34"/>
      <c r="H101" s="35" t="s">
        <v>137</v>
      </c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3">
        <v>187300</v>
      </c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</row>
    <row r="102" spans="1:161" s="7" customFormat="1" ht="15" customHeight="1" x14ac:dyDescent="0.2">
      <c r="A102" s="34"/>
      <c r="B102" s="34"/>
      <c r="C102" s="34"/>
      <c r="D102" s="34"/>
      <c r="E102" s="34"/>
      <c r="F102" s="34"/>
      <c r="G102" s="34"/>
      <c r="H102" s="52" t="s">
        <v>15</v>
      </c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3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 t="s">
        <v>16</v>
      </c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3">
        <f>CJ99+CJ100+CJ101</f>
        <v>293300</v>
      </c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1">
        <f>EO22+CJ31+CM60+CL82+CJ93+CJ102+CJ72</f>
        <v>12355100</v>
      </c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37"/>
      <c r="B105" s="37"/>
      <c r="C105" s="37"/>
      <c r="D105" s="37"/>
      <c r="E105" s="37"/>
      <c r="F105" s="37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37"/>
      <c r="B106" s="37"/>
      <c r="C106" s="37"/>
      <c r="D106" s="37"/>
      <c r="E106" s="37"/>
      <c r="F106" s="37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37"/>
      <c r="B107" s="37"/>
      <c r="C107" s="37"/>
      <c r="D107" s="37"/>
      <c r="E107" s="37"/>
      <c r="F107" s="37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3"/>
  <sheetViews>
    <sheetView topLeftCell="A22" zoomScaleNormal="100" zoomScaleSheetLayoutView="100" workbookViewId="0">
      <selection activeCell="A48" sqref="A48:XFD49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0" t="s">
        <v>159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21" customFormat="1" ht="13.5" customHeight="1" x14ac:dyDescent="0.2">
      <c r="A6" s="41" t="s">
        <v>4</v>
      </c>
      <c r="B6" s="42"/>
      <c r="C6" s="42"/>
      <c r="D6" s="42"/>
      <c r="E6" s="42"/>
      <c r="F6" s="43"/>
      <c r="G6" s="41" t="s">
        <v>5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3"/>
      <c r="Y6" s="41" t="s">
        <v>6</v>
      </c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  <c r="AO6" s="68" t="s">
        <v>7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  <c r="DI6" s="41" t="s">
        <v>8</v>
      </c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3"/>
      <c r="DY6" s="41" t="s">
        <v>103</v>
      </c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3"/>
      <c r="EO6" s="41" t="s">
        <v>9</v>
      </c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3"/>
    </row>
    <row r="7" spans="1:161" s="21" customFormat="1" ht="13.5" customHeight="1" x14ac:dyDescent="0.2">
      <c r="A7" s="63"/>
      <c r="B7" s="64"/>
      <c r="C7" s="64"/>
      <c r="D7" s="64"/>
      <c r="E7" s="64"/>
      <c r="F7" s="65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  <c r="Y7" s="63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  <c r="AO7" s="41" t="s">
        <v>10</v>
      </c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3"/>
      <c r="BF7" s="68" t="s">
        <v>11</v>
      </c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63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5"/>
      <c r="DY7" s="63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5"/>
      <c r="EO7" s="63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5"/>
    </row>
    <row r="8" spans="1:161" s="21" customFormat="1" ht="39.75" customHeight="1" x14ac:dyDescent="0.2">
      <c r="A8" s="57"/>
      <c r="B8" s="58"/>
      <c r="C8" s="58"/>
      <c r="D8" s="58"/>
      <c r="E8" s="58"/>
      <c r="F8" s="59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57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66" t="s">
        <v>12</v>
      </c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 t="s">
        <v>13</v>
      </c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 t="s">
        <v>14</v>
      </c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57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9"/>
      <c r="DY8" s="57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9"/>
      <c r="EO8" s="57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9"/>
    </row>
    <row r="9" spans="1:161" s="6" customFormat="1" x14ac:dyDescent="0.2">
      <c r="A9" s="47">
        <v>1</v>
      </c>
      <c r="B9" s="47"/>
      <c r="C9" s="47"/>
      <c r="D9" s="47"/>
      <c r="E9" s="47"/>
      <c r="F9" s="47"/>
      <c r="G9" s="47">
        <v>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>
        <v>3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>
        <v>4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>
        <v>5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>
        <v>6</v>
      </c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>
        <v>7</v>
      </c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>
        <v>8</v>
      </c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>
        <v>9</v>
      </c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>
        <v>10</v>
      </c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</row>
    <row r="10" spans="1:161" s="7" customFormat="1" ht="15" customHeight="1" x14ac:dyDescent="0.2">
      <c r="A10" s="60" t="s">
        <v>105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2"/>
    </row>
    <row r="11" spans="1:161" s="7" customFormat="1" ht="27.75" customHeight="1" x14ac:dyDescent="0.2">
      <c r="A11" s="34" t="s">
        <v>17</v>
      </c>
      <c r="B11" s="34"/>
      <c r="C11" s="34"/>
      <c r="D11" s="34"/>
      <c r="E11" s="34"/>
      <c r="F11" s="34"/>
      <c r="G11" s="35" t="s">
        <v>22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>
        <v>8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>
        <f>BF11+BX11+CQ11</f>
        <v>4717</v>
      </c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>
        <v>0</v>
      </c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>
        <v>0</v>
      </c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>
        <v>4717</v>
      </c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>
        <v>20</v>
      </c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>
        <v>1.7</v>
      </c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3">
        <f>Y11*AO11*12*1.7-74.4</f>
        <v>769740</v>
      </c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</row>
    <row r="12" spans="1:161" s="7" customFormat="1" ht="15" customHeight="1" x14ac:dyDescent="0.2">
      <c r="A12" s="51" t="s">
        <v>107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3"/>
      <c r="Y12" s="36" t="s">
        <v>16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16</v>
      </c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 t="s">
        <v>16</v>
      </c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 t="s">
        <v>16</v>
      </c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 t="s">
        <v>16</v>
      </c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 t="s">
        <v>16</v>
      </c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3">
        <f>EO11</f>
        <v>769740</v>
      </c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</row>
    <row r="13" spans="1:161" s="7" customFormat="1" ht="15" customHeight="1" x14ac:dyDescent="0.2">
      <c r="A13" s="51" t="s">
        <v>108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  <c r="Y13" s="36" t="s">
        <v>16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 t="s">
        <v>16</v>
      </c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 t="s">
        <v>16</v>
      </c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 t="s">
        <v>16</v>
      </c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 t="s">
        <v>16</v>
      </c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 t="s">
        <v>16</v>
      </c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3">
        <f>EO12</f>
        <v>769740</v>
      </c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40" t="s">
        <v>25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41" t="s">
        <v>4</v>
      </c>
      <c r="B17" s="42"/>
      <c r="C17" s="42"/>
      <c r="D17" s="42"/>
      <c r="E17" s="42"/>
      <c r="F17" s="43"/>
      <c r="G17" s="41" t="s">
        <v>26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3"/>
      <c r="AE17" s="41" t="s">
        <v>27</v>
      </c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  <c r="BD17" s="41" t="s">
        <v>28</v>
      </c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3"/>
      <c r="BT17" s="41" t="s">
        <v>29</v>
      </c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3"/>
      <c r="CJ17" s="41" t="s">
        <v>30</v>
      </c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3"/>
    </row>
    <row r="18" spans="1:105" s="6" customFormat="1" x14ac:dyDescent="0.2">
      <c r="A18" s="47">
        <v>1</v>
      </c>
      <c r="B18" s="47"/>
      <c r="C18" s="47"/>
      <c r="D18" s="47"/>
      <c r="E18" s="47"/>
      <c r="F18" s="47"/>
      <c r="G18" s="47">
        <v>2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>
        <v>3</v>
      </c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>
        <v>4</v>
      </c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>
        <v>5</v>
      </c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>
        <v>6</v>
      </c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</row>
    <row r="19" spans="1:105" s="7" customFormat="1" ht="15" customHeight="1" x14ac:dyDescent="0.2">
      <c r="A19" s="34" t="s">
        <v>17</v>
      </c>
      <c r="B19" s="34"/>
      <c r="C19" s="34"/>
      <c r="D19" s="34"/>
      <c r="E19" s="34"/>
      <c r="F19" s="34"/>
      <c r="G19" s="35" t="s">
        <v>109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</row>
    <row r="20" spans="1:105" s="7" customFormat="1" ht="15" customHeight="1" x14ac:dyDescent="0.2">
      <c r="A20" s="34" t="s">
        <v>18</v>
      </c>
      <c r="B20" s="34"/>
      <c r="C20" s="34"/>
      <c r="D20" s="34"/>
      <c r="E20" s="34"/>
      <c r="F20" s="34"/>
      <c r="G20" s="35" t="s">
        <v>111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</row>
    <row r="21" spans="1:105" s="7" customFormat="1" ht="15" customHeight="1" x14ac:dyDescent="0.2">
      <c r="A21" s="34" t="s">
        <v>19</v>
      </c>
      <c r="B21" s="34"/>
      <c r="C21" s="34"/>
      <c r="D21" s="34"/>
      <c r="E21" s="34"/>
      <c r="F21" s="34"/>
      <c r="G21" s="35" t="s">
        <v>110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>
        <v>1322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>
        <v>1</v>
      </c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3">
        <v>2644</v>
      </c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</row>
    <row r="22" spans="1:105" s="7" customFormat="1" ht="15" customHeight="1" x14ac:dyDescent="0.2">
      <c r="A22" s="34"/>
      <c r="B22" s="34"/>
      <c r="C22" s="34"/>
      <c r="D22" s="34"/>
      <c r="E22" s="34"/>
      <c r="F22" s="34"/>
      <c r="G22" s="52" t="s">
        <v>15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3"/>
      <c r="AE22" s="36" t="s">
        <v>16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 t="s">
        <v>16</v>
      </c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 t="s">
        <v>16</v>
      </c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3">
        <f>CJ21</f>
        <v>2644</v>
      </c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</row>
    <row r="24" spans="1:105" s="4" customFormat="1" ht="41.25" customHeight="1" x14ac:dyDescent="0.2">
      <c r="A24" s="56" t="s">
        <v>160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</row>
    <row r="25" spans="1:105" s="2" customFormat="1" ht="10.5" customHeight="1" x14ac:dyDescent="0.25"/>
    <row r="26" spans="1:105" s="2" customFormat="1" ht="55.5" customHeight="1" x14ac:dyDescent="0.25">
      <c r="A26" s="68" t="s">
        <v>4</v>
      </c>
      <c r="B26" s="69"/>
      <c r="C26" s="69"/>
      <c r="D26" s="69"/>
      <c r="E26" s="69"/>
      <c r="F26" s="70"/>
      <c r="G26" s="68" t="s">
        <v>36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70"/>
      <c r="BW26" s="68" t="s">
        <v>37</v>
      </c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70"/>
      <c r="CM26" s="68" t="s">
        <v>38</v>
      </c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70"/>
    </row>
    <row r="27" spans="1:105" x14ac:dyDescent="0.2">
      <c r="A27" s="103">
        <v>1</v>
      </c>
      <c r="B27" s="104"/>
      <c r="C27" s="104"/>
      <c r="D27" s="104"/>
      <c r="E27" s="104"/>
      <c r="F27" s="105"/>
      <c r="G27" s="103">
        <v>2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103">
        <v>3</v>
      </c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5"/>
      <c r="CM27" s="103">
        <v>4</v>
      </c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5"/>
    </row>
    <row r="28" spans="1:105" s="2" customFormat="1" ht="21.75" customHeight="1" x14ac:dyDescent="0.25">
      <c r="A28" s="106" t="s">
        <v>17</v>
      </c>
      <c r="B28" s="107"/>
      <c r="C28" s="107"/>
      <c r="D28" s="107"/>
      <c r="E28" s="107"/>
      <c r="F28" s="108"/>
      <c r="G28" s="32"/>
      <c r="H28" s="45" t="s">
        <v>39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6"/>
      <c r="BW28" s="109" t="s">
        <v>16</v>
      </c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1"/>
      <c r="CM28" s="112">
        <f>CM29</f>
        <v>169340</v>
      </c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4"/>
    </row>
    <row r="29" spans="1:105" ht="12.75" customHeight="1" x14ac:dyDescent="0.2">
      <c r="A29" s="73" t="s">
        <v>40</v>
      </c>
      <c r="B29" s="74"/>
      <c r="C29" s="74"/>
      <c r="D29" s="74"/>
      <c r="E29" s="74"/>
      <c r="F29" s="75"/>
      <c r="G29" s="10"/>
      <c r="H29" s="79" t="s">
        <v>11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80"/>
      <c r="BW29" s="81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3"/>
      <c r="CM29" s="87">
        <v>169340</v>
      </c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9"/>
    </row>
    <row r="30" spans="1:105" ht="12.75" customHeight="1" x14ac:dyDescent="0.2">
      <c r="A30" s="76"/>
      <c r="B30" s="77"/>
      <c r="C30" s="77"/>
      <c r="D30" s="77"/>
      <c r="E30" s="77"/>
      <c r="F30" s="78"/>
      <c r="G30" s="11"/>
      <c r="H30" s="93" t="s">
        <v>41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4"/>
      <c r="BW30" s="84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6"/>
      <c r="CM30" s="90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2"/>
    </row>
    <row r="31" spans="1:105" ht="13.5" customHeight="1" x14ac:dyDescent="0.2">
      <c r="A31" s="34" t="s">
        <v>42</v>
      </c>
      <c r="B31" s="34"/>
      <c r="C31" s="34"/>
      <c r="D31" s="34"/>
      <c r="E31" s="34"/>
      <c r="F31" s="34"/>
      <c r="G31" s="20"/>
      <c r="H31" s="71" t="s">
        <v>43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2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</row>
    <row r="32" spans="1:105" ht="26.25" customHeight="1" x14ac:dyDescent="0.2">
      <c r="A32" s="34" t="s">
        <v>44</v>
      </c>
      <c r="B32" s="34"/>
      <c r="C32" s="34"/>
      <c r="D32" s="34"/>
      <c r="E32" s="34"/>
      <c r="F32" s="34"/>
      <c r="G32" s="20"/>
      <c r="H32" s="71" t="s">
        <v>45</v>
      </c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2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</row>
    <row r="33" spans="1:105" ht="26.25" customHeight="1" x14ac:dyDescent="0.2">
      <c r="A33" s="34" t="s">
        <v>18</v>
      </c>
      <c r="B33" s="34"/>
      <c r="C33" s="34"/>
      <c r="D33" s="34"/>
      <c r="E33" s="34"/>
      <c r="F33" s="34"/>
      <c r="G33" s="20"/>
      <c r="H33" s="45" t="s">
        <v>46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6"/>
      <c r="BW33" s="36" t="s">
        <v>16</v>
      </c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3">
        <f>CM34+CM37</f>
        <v>23860</v>
      </c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</row>
    <row r="34" spans="1:105" x14ac:dyDescent="0.2">
      <c r="A34" s="73" t="s">
        <v>47</v>
      </c>
      <c r="B34" s="74"/>
      <c r="C34" s="74"/>
      <c r="D34" s="74"/>
      <c r="E34" s="74"/>
      <c r="F34" s="75"/>
      <c r="G34" s="10"/>
      <c r="H34" s="79" t="s">
        <v>11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80"/>
      <c r="BW34" s="81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3"/>
      <c r="CM34" s="87">
        <v>22320</v>
      </c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9"/>
    </row>
    <row r="35" spans="1:105" ht="25.5" customHeight="1" x14ac:dyDescent="0.2">
      <c r="A35" s="76"/>
      <c r="B35" s="77"/>
      <c r="C35" s="77"/>
      <c r="D35" s="77"/>
      <c r="E35" s="77"/>
      <c r="F35" s="78"/>
      <c r="G35" s="11"/>
      <c r="H35" s="93" t="s">
        <v>48</v>
      </c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4"/>
      <c r="BW35" s="84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6"/>
      <c r="CM35" s="90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2"/>
    </row>
    <row r="36" spans="1:105" ht="26.25" customHeight="1" x14ac:dyDescent="0.2">
      <c r="A36" s="34" t="s">
        <v>49</v>
      </c>
      <c r="B36" s="34"/>
      <c r="C36" s="34"/>
      <c r="D36" s="34"/>
      <c r="E36" s="34"/>
      <c r="F36" s="34"/>
      <c r="G36" s="20"/>
      <c r="H36" s="71" t="s">
        <v>50</v>
      </c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2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</row>
    <row r="37" spans="1:105" ht="27" customHeight="1" x14ac:dyDescent="0.2">
      <c r="A37" s="34" t="s">
        <v>51</v>
      </c>
      <c r="B37" s="34"/>
      <c r="C37" s="34"/>
      <c r="D37" s="34"/>
      <c r="E37" s="34"/>
      <c r="F37" s="34"/>
      <c r="G37" s="20"/>
      <c r="H37" s="71" t="s">
        <v>52</v>
      </c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2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3">
        <v>1540</v>
      </c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</row>
    <row r="38" spans="1:105" ht="27" customHeight="1" x14ac:dyDescent="0.2">
      <c r="A38" s="34" t="s">
        <v>53</v>
      </c>
      <c r="B38" s="34"/>
      <c r="C38" s="34"/>
      <c r="D38" s="34"/>
      <c r="E38" s="34"/>
      <c r="F38" s="34"/>
      <c r="G38" s="20"/>
      <c r="H38" s="71" t="s">
        <v>54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2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</row>
    <row r="39" spans="1:105" ht="27" customHeight="1" x14ac:dyDescent="0.2">
      <c r="A39" s="34" t="s">
        <v>55</v>
      </c>
      <c r="B39" s="34"/>
      <c r="C39" s="34"/>
      <c r="D39" s="34"/>
      <c r="E39" s="34"/>
      <c r="F39" s="34"/>
      <c r="G39" s="20"/>
      <c r="H39" s="71" t="s">
        <v>54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2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</row>
    <row r="40" spans="1:105" ht="26.25" customHeight="1" x14ac:dyDescent="0.2">
      <c r="A40" s="34" t="s">
        <v>19</v>
      </c>
      <c r="B40" s="34"/>
      <c r="C40" s="34"/>
      <c r="D40" s="34"/>
      <c r="E40" s="34"/>
      <c r="F40" s="34"/>
      <c r="G40" s="20"/>
      <c r="H40" s="45" t="s">
        <v>56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3">
        <v>39260</v>
      </c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</row>
    <row r="41" spans="1:105" ht="13.5" customHeight="1" x14ac:dyDescent="0.2">
      <c r="A41" s="34"/>
      <c r="B41" s="34"/>
      <c r="C41" s="34"/>
      <c r="D41" s="34"/>
      <c r="E41" s="34"/>
      <c r="F41" s="34"/>
      <c r="G41" s="51" t="s">
        <v>15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3"/>
      <c r="BW41" s="36" t="s">
        <v>16</v>
      </c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3">
        <f>CM28+CM33+CM40</f>
        <v>232460</v>
      </c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</row>
    <row r="42" spans="1:105" ht="13.5" customHeight="1" x14ac:dyDescent="0.2">
      <c r="A42" s="34"/>
      <c r="B42" s="34"/>
      <c r="C42" s="34"/>
      <c r="D42" s="34"/>
      <c r="E42" s="34"/>
      <c r="F42" s="34"/>
      <c r="G42" s="51" t="s">
        <v>11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3"/>
      <c r="BW42" s="36" t="s">
        <v>16</v>
      </c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</row>
    <row r="43" spans="1:105" ht="13.5" customHeight="1" x14ac:dyDescent="0.2">
      <c r="A43" s="34"/>
      <c r="B43" s="34"/>
      <c r="C43" s="34"/>
      <c r="D43" s="34"/>
      <c r="E43" s="34"/>
      <c r="F43" s="34"/>
      <c r="G43" s="51" t="s">
        <v>113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3"/>
      <c r="BW43" s="36" t="s">
        <v>16</v>
      </c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3">
        <v>232460</v>
      </c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</row>
    <row r="44" spans="1:105" s="2" customFormat="1" ht="3.75" customHeight="1" x14ac:dyDescent="0.25"/>
    <row r="45" spans="1:105" s="12" customFormat="1" ht="48" customHeight="1" x14ac:dyDescent="0.2">
      <c r="A45" s="95" t="s">
        <v>57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</row>
    <row r="46" spans="1:105" ht="90.75" customHeight="1" x14ac:dyDescent="0.2"/>
    <row r="47" spans="1:105" s="4" customFormat="1" ht="14.25" x14ac:dyDescent="0.2">
      <c r="A47" s="40" t="s">
        <v>58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</row>
    <row r="48" spans="1:105" s="2" customFormat="1" ht="11.25" customHeight="1" x14ac:dyDescent="0.25"/>
    <row r="49" spans="1:105" s="21" customFormat="1" ht="11.25" customHeight="1" x14ac:dyDescent="0.2">
      <c r="A49" s="41" t="s">
        <v>4</v>
      </c>
      <c r="B49" s="42"/>
      <c r="C49" s="42"/>
      <c r="D49" s="42"/>
      <c r="E49" s="42"/>
      <c r="F49" s="42"/>
      <c r="G49" s="43"/>
      <c r="H49" s="41" t="s">
        <v>59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3"/>
      <c r="BD49" s="41" t="s">
        <v>60</v>
      </c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3"/>
      <c r="BT49" s="41" t="s">
        <v>61</v>
      </c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3"/>
      <c r="CJ49" s="41" t="s">
        <v>62</v>
      </c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3"/>
    </row>
    <row r="50" spans="1:105" s="6" customFormat="1" x14ac:dyDescent="0.2">
      <c r="A50" s="47">
        <v>1</v>
      </c>
      <c r="B50" s="47"/>
      <c r="C50" s="47"/>
      <c r="D50" s="47"/>
      <c r="E50" s="47"/>
      <c r="F50" s="47"/>
      <c r="G50" s="47"/>
      <c r="H50" s="47">
        <v>2</v>
      </c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>
        <v>3</v>
      </c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>
        <v>4</v>
      </c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>
        <v>5</v>
      </c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</row>
    <row r="51" spans="1:105" s="7" customFormat="1" ht="15" customHeight="1" x14ac:dyDescent="0.2">
      <c r="A51" s="34" t="s">
        <v>114</v>
      </c>
      <c r="B51" s="34"/>
      <c r="C51" s="34"/>
      <c r="D51" s="34"/>
      <c r="E51" s="34"/>
      <c r="F51" s="34"/>
      <c r="G51" s="34"/>
      <c r="H51" s="35" t="s">
        <v>115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6">
        <v>0</v>
      </c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>
        <v>0</v>
      </c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3">
        <v>0</v>
      </c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</row>
    <row r="52" spans="1:105" s="7" customFormat="1" ht="15" customHeight="1" x14ac:dyDescent="0.2">
      <c r="A52" s="34" t="s">
        <v>18</v>
      </c>
      <c r="B52" s="34"/>
      <c r="C52" s="34"/>
      <c r="D52" s="34"/>
      <c r="E52" s="34"/>
      <c r="F52" s="34"/>
      <c r="G52" s="34"/>
      <c r="H52" s="35" t="s">
        <v>164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3">
        <v>43700</v>
      </c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</row>
    <row r="53" spans="1:105" s="7" customFormat="1" ht="15" customHeight="1" x14ac:dyDescent="0.2">
      <c r="A53" s="34" t="s">
        <v>19</v>
      </c>
      <c r="B53" s="34"/>
      <c r="C53" s="34"/>
      <c r="D53" s="34"/>
      <c r="E53" s="34"/>
      <c r="F53" s="34"/>
      <c r="G53" s="34"/>
      <c r="H53" s="35" t="s">
        <v>165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3">
        <v>763600</v>
      </c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</row>
    <row r="54" spans="1:105" s="7" customFormat="1" ht="15" customHeight="1" x14ac:dyDescent="0.2">
      <c r="A54" s="34" t="s">
        <v>23</v>
      </c>
      <c r="B54" s="34"/>
      <c r="C54" s="34"/>
      <c r="D54" s="34"/>
      <c r="E54" s="34"/>
      <c r="F54" s="34"/>
      <c r="G54" s="34"/>
      <c r="H54" s="35" t="s">
        <v>178</v>
      </c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3">
        <v>30000</v>
      </c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</row>
    <row r="55" spans="1:105" s="7" customFormat="1" ht="15" customHeight="1" x14ac:dyDescent="0.2">
      <c r="A55" s="34"/>
      <c r="B55" s="34"/>
      <c r="C55" s="34"/>
      <c r="D55" s="34"/>
      <c r="E55" s="34"/>
      <c r="F55" s="34"/>
      <c r="G55" s="34"/>
      <c r="H55" s="52" t="s">
        <v>15</v>
      </c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3"/>
      <c r="BD55" s="36" t="s">
        <v>16</v>
      </c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 t="s">
        <v>16</v>
      </c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3">
        <f>CJ51+CJ52+CJ53+CJ54</f>
        <v>837300</v>
      </c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40" t="s">
        <v>173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40" t="s">
        <v>166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</row>
    <row r="60" spans="1:105" s="2" customFormat="1" ht="10.5" customHeight="1" x14ac:dyDescent="0.25"/>
    <row r="61" spans="1:105" s="2" customFormat="1" ht="30" customHeight="1" x14ac:dyDescent="0.25">
      <c r="A61" s="41" t="s">
        <v>4</v>
      </c>
      <c r="B61" s="42"/>
      <c r="C61" s="42"/>
      <c r="D61" s="42"/>
      <c r="E61" s="42"/>
      <c r="F61" s="42"/>
      <c r="G61" s="43"/>
      <c r="H61" s="41" t="s">
        <v>64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3"/>
      <c r="BT61" s="41" t="s">
        <v>94</v>
      </c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3"/>
      <c r="CJ61" s="41" t="s">
        <v>95</v>
      </c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3"/>
    </row>
    <row r="62" spans="1:105" x14ac:dyDescent="0.2">
      <c r="A62" s="47">
        <v>1</v>
      </c>
      <c r="B62" s="47"/>
      <c r="C62" s="47"/>
      <c r="D62" s="47"/>
      <c r="E62" s="47"/>
      <c r="F62" s="47"/>
      <c r="G62" s="47"/>
      <c r="H62" s="47">
        <v>2</v>
      </c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>
        <v>3</v>
      </c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>
        <v>4</v>
      </c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</row>
    <row r="63" spans="1:105" s="2" customFormat="1" ht="15" customHeight="1" x14ac:dyDescent="0.25">
      <c r="A63" s="34" t="s">
        <v>17</v>
      </c>
      <c r="B63" s="34"/>
      <c r="C63" s="34"/>
      <c r="D63" s="34"/>
      <c r="E63" s="34"/>
      <c r="F63" s="34"/>
      <c r="G63" s="3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3">
        <v>0</v>
      </c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</row>
    <row r="64" spans="1:105" s="2" customFormat="1" ht="15" customHeight="1" x14ac:dyDescent="0.25">
      <c r="A64" s="34" t="s">
        <v>18</v>
      </c>
      <c r="B64" s="34"/>
      <c r="C64" s="34"/>
      <c r="D64" s="34"/>
      <c r="E64" s="34"/>
      <c r="F64" s="34"/>
      <c r="G64" s="3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3">
        <v>0</v>
      </c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</row>
    <row r="65" spans="1:161" s="2" customFormat="1" ht="15" customHeight="1" x14ac:dyDescent="0.25">
      <c r="A65" s="34"/>
      <c r="B65" s="34"/>
      <c r="C65" s="34"/>
      <c r="D65" s="34"/>
      <c r="E65" s="34"/>
      <c r="F65" s="34"/>
      <c r="G65" s="34"/>
      <c r="H65" s="48" t="s">
        <v>15</v>
      </c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50"/>
      <c r="BT65" s="36" t="s">
        <v>16</v>
      </c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3">
        <f>CJ63+CJ64</f>
        <v>0</v>
      </c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</row>
    <row r="66" spans="1:161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61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61" s="4" customFormat="1" ht="28.5" customHeight="1" x14ac:dyDescent="0.2">
      <c r="A68" s="56" t="s">
        <v>167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</row>
    <row r="69" spans="1:161" s="2" customFormat="1" ht="10.5" customHeight="1" x14ac:dyDescent="0.25"/>
    <row r="70" spans="1:161" s="29" customFormat="1" ht="30" customHeight="1" x14ac:dyDescent="0.2">
      <c r="A70" s="41" t="s">
        <v>4</v>
      </c>
      <c r="B70" s="42"/>
      <c r="C70" s="42"/>
      <c r="D70" s="42"/>
      <c r="E70" s="42"/>
      <c r="F70" s="42"/>
      <c r="G70" s="43"/>
      <c r="H70" s="41" t="s">
        <v>64</v>
      </c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3"/>
      <c r="BD70" s="41" t="s">
        <v>86</v>
      </c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3"/>
      <c r="BT70" s="41" t="s">
        <v>97</v>
      </c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3"/>
      <c r="CJ70" s="41" t="s">
        <v>98</v>
      </c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3"/>
    </row>
    <row r="71" spans="1:161" s="6" customFormat="1" x14ac:dyDescent="0.2">
      <c r="A71" s="47"/>
      <c r="B71" s="47"/>
      <c r="C71" s="47"/>
      <c r="D71" s="47"/>
      <c r="E71" s="47"/>
      <c r="F71" s="47"/>
      <c r="G71" s="47"/>
      <c r="H71" s="47">
        <v>1</v>
      </c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>
        <v>2</v>
      </c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>
        <v>3</v>
      </c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>
        <v>4</v>
      </c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</row>
    <row r="72" spans="1:161" s="7" customFormat="1" ht="15" customHeight="1" x14ac:dyDescent="0.2">
      <c r="A72" s="34" t="s">
        <v>17</v>
      </c>
      <c r="B72" s="34"/>
      <c r="C72" s="34"/>
      <c r="D72" s="34"/>
      <c r="E72" s="34"/>
      <c r="F72" s="34"/>
      <c r="G72" s="34"/>
      <c r="H72" s="35" t="s">
        <v>161</v>
      </c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6">
        <v>1</v>
      </c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3">
        <v>0</v>
      </c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</row>
    <row r="73" spans="1:161" s="7" customFormat="1" ht="23.25" customHeight="1" x14ac:dyDescent="0.2">
      <c r="A73" s="34" t="s">
        <v>18</v>
      </c>
      <c r="B73" s="34"/>
      <c r="C73" s="34"/>
      <c r="D73" s="34"/>
      <c r="E73" s="34"/>
      <c r="F73" s="34"/>
      <c r="G73" s="34"/>
      <c r="H73" s="35" t="s">
        <v>162</v>
      </c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6">
        <v>1</v>
      </c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3">
        <v>121400</v>
      </c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</row>
    <row r="74" spans="1:161" s="7" customFormat="1" ht="22.5" customHeight="1" x14ac:dyDescent="0.2">
      <c r="A74" s="34" t="s">
        <v>19</v>
      </c>
      <c r="B74" s="34"/>
      <c r="C74" s="34"/>
      <c r="D74" s="34"/>
      <c r="E74" s="34"/>
      <c r="F74" s="34"/>
      <c r="G74" s="34"/>
      <c r="H74" s="35" t="s">
        <v>163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6">
        <v>1</v>
      </c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3">
        <v>24500</v>
      </c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</row>
    <row r="75" spans="1:161" s="7" customFormat="1" ht="15" customHeight="1" x14ac:dyDescent="0.2">
      <c r="A75" s="34" t="s">
        <v>23</v>
      </c>
      <c r="B75" s="34"/>
      <c r="C75" s="34"/>
      <c r="D75" s="34"/>
      <c r="E75" s="34"/>
      <c r="F75" s="34"/>
      <c r="G75" s="34"/>
      <c r="H75" s="35" t="s">
        <v>179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3">
        <v>100000</v>
      </c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</row>
    <row r="76" spans="1:161" s="7" customFormat="1" ht="15" customHeight="1" x14ac:dyDescent="0.2">
      <c r="A76" s="34"/>
      <c r="B76" s="34"/>
      <c r="C76" s="34"/>
      <c r="D76" s="34"/>
      <c r="E76" s="34"/>
      <c r="F76" s="34"/>
      <c r="G76" s="34"/>
      <c r="H76" s="52" t="s">
        <v>15</v>
      </c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3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 t="s">
        <v>16</v>
      </c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3">
        <f>CJ72+CJ73+CJ75+CJ74</f>
        <v>245900</v>
      </c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</row>
    <row r="77" spans="1:161" s="7" customFormat="1" ht="15" customHeight="1" x14ac:dyDescent="0.2">
      <c r="A77" s="25"/>
      <c r="B77" s="25"/>
      <c r="C77" s="25"/>
      <c r="D77" s="25"/>
      <c r="E77" s="25"/>
      <c r="F77" s="25"/>
      <c r="G77" s="2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</row>
    <row r="78" spans="1:161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61" s="7" customFormat="1" ht="15" customHeight="1" x14ac:dyDescent="0.2">
      <c r="A79" s="22"/>
      <c r="B79" s="22"/>
      <c r="C79" s="22"/>
      <c r="D79" s="22"/>
      <c r="E79" s="22"/>
      <c r="F79" s="22"/>
      <c r="G79" s="2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</row>
    <row r="80" spans="1:161" s="4" customFormat="1" ht="24.75" customHeight="1" x14ac:dyDescent="0.2">
      <c r="A80" s="8" t="s">
        <v>133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101">
        <f>EO13+CM43+CJ55+CJ65+CJ76+CJ22</f>
        <v>2088044</v>
      </c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</row>
    <row r="81" spans="1:105" ht="13.5" customHeight="1" x14ac:dyDescent="0.2">
      <c r="A81" s="37"/>
      <c r="B81" s="37"/>
      <c r="C81" s="37"/>
      <c r="D81" s="37"/>
      <c r="E81" s="37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</row>
    <row r="82" spans="1:105" ht="13.5" customHeight="1" x14ac:dyDescent="0.2">
      <c r="A82" s="37"/>
      <c r="B82" s="37"/>
      <c r="C82" s="37"/>
      <c r="D82" s="37"/>
      <c r="E82" s="37"/>
      <c r="F82" s="3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05" ht="13.5" customHeight="1" x14ac:dyDescent="0.2">
      <c r="A83" s="37"/>
      <c r="B83" s="37"/>
      <c r="C83" s="37"/>
      <c r="D83" s="37"/>
      <c r="E83" s="37"/>
      <c r="F83" s="37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</sheetData>
  <mergeCells count="265">
    <mergeCell ref="A53:G53"/>
    <mergeCell ref="H53:BC53"/>
    <mergeCell ref="BD53:BS53"/>
    <mergeCell ref="BT53:CI53"/>
    <mergeCell ref="CJ53:DA53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0:CL80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83:F83"/>
    <mergeCell ref="G83:BV83"/>
    <mergeCell ref="BW83:CL83"/>
    <mergeCell ref="A81:F81"/>
    <mergeCell ref="G81:BV81"/>
    <mergeCell ref="BW81:CL81"/>
    <mergeCell ref="A82:F82"/>
    <mergeCell ref="G82:BV82"/>
    <mergeCell ref="BW82:CL82"/>
    <mergeCell ref="CJ71:DA71"/>
    <mergeCell ref="A72:G72"/>
    <mergeCell ref="H72:BC72"/>
    <mergeCell ref="BD72:BS72"/>
    <mergeCell ref="BT72:CI72"/>
    <mergeCell ref="CJ72:DA72"/>
    <mergeCell ref="A73:G73"/>
    <mergeCell ref="H73:BC73"/>
    <mergeCell ref="BD73:BS73"/>
    <mergeCell ref="BT73:CI73"/>
    <mergeCell ref="CJ73:DA73"/>
    <mergeCell ref="A65:G65"/>
    <mergeCell ref="H65:BS65"/>
    <mergeCell ref="BT65:CI65"/>
    <mergeCell ref="CJ65:DA65"/>
    <mergeCell ref="A57:DA57"/>
    <mergeCell ref="A54:G54"/>
    <mergeCell ref="H54:BC54"/>
    <mergeCell ref="BD54:BS54"/>
    <mergeCell ref="BT54:CI54"/>
    <mergeCell ref="CJ54:DA54"/>
    <mergeCell ref="A63:G63"/>
    <mergeCell ref="H63:BS63"/>
    <mergeCell ref="BT63:CI63"/>
    <mergeCell ref="CJ63:DA63"/>
    <mergeCell ref="A59:DA59"/>
    <mergeCell ref="A61:G61"/>
    <mergeCell ref="H61:BS61"/>
    <mergeCell ref="BT61:CI61"/>
    <mergeCell ref="CJ61:DA61"/>
    <mergeCell ref="A55:G55"/>
    <mergeCell ref="H55:BC55"/>
    <mergeCell ref="BD55:BS55"/>
    <mergeCell ref="BT55:CI55"/>
    <mergeCell ref="CJ55:DA55"/>
    <mergeCell ref="A76:G76"/>
    <mergeCell ref="H76:BC76"/>
    <mergeCell ref="BD76:BS76"/>
    <mergeCell ref="BT76:CI76"/>
    <mergeCell ref="CJ76:DA76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BT74:CI74"/>
    <mergeCell ref="CJ74:DA74"/>
    <mergeCell ref="A75:G75"/>
    <mergeCell ref="H75:BC75"/>
    <mergeCell ref="BD75:BS75"/>
    <mergeCell ref="BT75:CI75"/>
    <mergeCell ref="CJ75:DA75"/>
    <mergeCell ref="BT71:CI71"/>
    <mergeCell ref="BD22:BS22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BT22:CI22"/>
    <mergeCell ref="CJ22:DA22"/>
    <mergeCell ref="A18:F18"/>
    <mergeCell ref="A19:F19"/>
    <mergeCell ref="G19:AD19"/>
    <mergeCell ref="AE19:BC19"/>
    <mergeCell ref="BD19:BS19"/>
    <mergeCell ref="BT19:CI19"/>
    <mergeCell ref="CJ19:DA19"/>
    <mergeCell ref="A20:F20"/>
    <mergeCell ref="G20:AD20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BT21:CI21"/>
    <mergeCell ref="CJ21:DA21"/>
    <mergeCell ref="A22:F22"/>
    <mergeCell ref="G22:AD22"/>
    <mergeCell ref="AE22:BC2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МБ</vt:lpstr>
      <vt:lpstr>ОБ</vt:lpstr>
      <vt:lpstr>5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2022-03-03T09:37:52Z</cp:lastPrinted>
  <dcterms:created xsi:type="dcterms:W3CDTF">2019-09-13T06:39:05Z</dcterms:created>
  <dcterms:modified xsi:type="dcterms:W3CDTF">2022-04-05T09:46:43Z</dcterms:modified>
</cp:coreProperties>
</file>